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15" windowHeight="7680" activeTab="0"/>
  </bookViews>
  <sheets>
    <sheet name="tagger_magfield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<sst xmlns="http://schemas.openxmlformats.org/spreadsheetml/2006/main" count="42" uniqueCount="26">
  <si>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Horizontal spot size at focal plane</t>
  </si>
  <si>
    <t>(degree)</t>
  </si>
  <si>
    <t>(cm)</t>
  </si>
  <si>
    <t>Coordinates of focal plane position</t>
  </si>
  <si>
    <t xml:space="preserve"> Vertical height at focal plane</t>
  </si>
  <si>
    <t>Bend angle of trajectory</t>
  </si>
  <si>
    <t>y (m)</t>
  </si>
  <si>
    <t>x (m)</t>
  </si>
  <si>
    <t>Transport</t>
  </si>
  <si>
    <t>TOSCA</t>
  </si>
  <si>
    <t>R (m)</t>
  </si>
  <si>
    <t>energy</t>
  </si>
  <si>
    <t>(GeV)</t>
  </si>
  <si>
    <t>nominal trajectory for uniform field</t>
  </si>
  <si>
    <t>field magnitude</t>
  </si>
  <si>
    <t>T</t>
  </si>
  <si>
    <t>focal plane slope</t>
  </si>
  <si>
    <t>degrees</t>
  </si>
  <si>
    <t>focal plane intercept</t>
  </si>
  <si>
    <t>m</t>
  </si>
  <si>
    <t>x edge (m)</t>
  </si>
  <si>
    <t>y edge (m)</t>
  </si>
  <si>
    <t>x fp (m)</t>
  </si>
  <si>
    <t>y fp (m)</t>
  </si>
  <si>
    <t>field edge slope</t>
  </si>
  <si>
    <t>field edge intercept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</si>
</sst>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7">
      <selection activeCell="G30" sqref="G30"/>
    </sheetView>
  </sheetViews>
  <sheetFormatPr defaultColWidth="9.140625" defaultRowHeight="12.75"/>
  <cols>
    <col min="2" max="3" width="9.28125" style="0" customWidth="1"/>
    <col min="4" max="4" width="9.7109375" style="0" customWidth="1"/>
    <col min="5" max="5" width="9.00390625" style="0" customWidth="1"/>
    <col min="6" max="6" width="11.8515625" style="0" customWidth="1"/>
    <col min="7" max="7" width="10.7109375" style="0" customWidth="1"/>
    <col min="8" max="8" width="14.421875" style="0" customWidth="1"/>
    <col min="9" max="9" width="13.28125" style="0" customWidth="1"/>
    <col min="10" max="10" width="14.57421875" style="0" customWidth="1"/>
    <col min="11" max="11" width="13.28125" style="0" customWidth="1"/>
  </cols>
  <sheetData>
    <row r="1" spans="2:11" ht="12.75">
      <c r="B1" s="2" t="s">
        <v>3</v>
      </c>
      <c r="C1" s="2"/>
      <c r="D1" s="2"/>
      <c r="E1" s="2"/>
      <c r="F1" s="2" t="s">
        <v>5</v>
      </c>
      <c r="G1" s="2"/>
      <c r="H1" s="2" t="s">
        <v>4</v>
      </c>
      <c r="I1" s="2"/>
      <c r="J1" s="2" t="s">
        <v>0</v>
      </c>
      <c r="K1" s="2"/>
    </row>
    <row r="2" spans="1:11" ht="12.75">
      <c r="A2" t="s">
        <v>11</v>
      </c>
      <c r="B2" s="3" t="s">
        <v>8</v>
      </c>
      <c r="C2" s="4"/>
      <c r="D2" s="3" t="s">
        <v>9</v>
      </c>
      <c r="E2" s="3"/>
      <c r="F2" s="1" t="s">
        <v>8</v>
      </c>
      <c r="G2" s="1" t="s">
        <v>9</v>
      </c>
      <c r="H2" s="1" t="s">
        <v>8</v>
      </c>
      <c r="I2" s="1" t="s">
        <v>9</v>
      </c>
      <c r="J2" s="1" t="s">
        <v>8</v>
      </c>
      <c r="K2" s="1" t="s">
        <v>9</v>
      </c>
    </row>
    <row r="3" spans="1:11" ht="12.75">
      <c r="A3" s="7" t="s">
        <v>12</v>
      </c>
      <c r="B3" s="8" t="s">
        <v>7</v>
      </c>
      <c r="C3" s="8" t="s">
        <v>6</v>
      </c>
      <c r="D3" s="8" t="s">
        <v>7</v>
      </c>
      <c r="E3" s="8" t="s">
        <v>6</v>
      </c>
      <c r="F3" s="8" t="s">
        <v>1</v>
      </c>
      <c r="G3" s="8" t="s">
        <v>1</v>
      </c>
      <c r="H3" s="8" t="s">
        <v>2</v>
      </c>
      <c r="I3" s="8" t="s">
        <v>2</v>
      </c>
      <c r="J3" s="8" t="s">
        <v>2</v>
      </c>
      <c r="K3" s="8" t="s">
        <v>2</v>
      </c>
    </row>
    <row r="4" spans="1:11" ht="12.75">
      <c r="A4" s="1">
        <v>1</v>
      </c>
      <c r="B4" s="5">
        <v>0.869</v>
      </c>
      <c r="C4" s="5">
        <v>2.081</v>
      </c>
      <c r="D4" s="5">
        <v>0.867</v>
      </c>
      <c r="E4" s="5">
        <v>2.077</v>
      </c>
      <c r="F4" s="6">
        <v>30.512</v>
      </c>
      <c r="G4" s="6">
        <v>30.516</v>
      </c>
      <c r="H4" s="6">
        <v>1.748</v>
      </c>
      <c r="I4" s="6">
        <v>2.013</v>
      </c>
      <c r="J4" s="6">
        <v>0.098</v>
      </c>
      <c r="K4" s="6">
        <v>0.109</v>
      </c>
    </row>
    <row r="5" spans="1:11" ht="12.75">
      <c r="A5" s="1">
        <v>2</v>
      </c>
      <c r="B5" s="5">
        <v>1.112</v>
      </c>
      <c r="C5" s="5">
        <v>3.464</v>
      </c>
      <c r="D5" s="5">
        <v>1.11</v>
      </c>
      <c r="E5" s="5">
        <v>3.458</v>
      </c>
      <c r="F5" s="6">
        <v>23.738</v>
      </c>
      <c r="G5" s="6">
        <v>23.748</v>
      </c>
      <c r="H5" s="6">
        <v>1.064</v>
      </c>
      <c r="I5" s="6">
        <v>1.113</v>
      </c>
      <c r="J5" s="6">
        <v>0.134</v>
      </c>
      <c r="K5" s="6">
        <v>0.137</v>
      </c>
    </row>
    <row r="6" spans="1:11" ht="12.75">
      <c r="A6" s="1">
        <v>3</v>
      </c>
      <c r="B6" s="5">
        <v>1.311</v>
      </c>
      <c r="C6" s="5">
        <v>4.67</v>
      </c>
      <c r="D6" s="5">
        <v>1.31</v>
      </c>
      <c r="E6" s="5">
        <v>4.667</v>
      </c>
      <c r="F6" s="6">
        <v>20.842</v>
      </c>
      <c r="G6" s="6">
        <v>20.855</v>
      </c>
      <c r="H6" s="6">
        <v>0.774</v>
      </c>
      <c r="I6" s="6">
        <v>0.802</v>
      </c>
      <c r="J6" s="6">
        <v>0.158</v>
      </c>
      <c r="K6" s="6">
        <v>0.161</v>
      </c>
    </row>
    <row r="7" spans="1:11" ht="12.75">
      <c r="A7" s="1">
        <v>4</v>
      </c>
      <c r="B7" s="5">
        <v>1.491</v>
      </c>
      <c r="C7" s="5">
        <v>5.793</v>
      </c>
      <c r="D7" s="5">
        <v>1.481</v>
      </c>
      <c r="E7" s="5">
        <v>5.757</v>
      </c>
      <c r="F7" s="6">
        <v>19.166</v>
      </c>
      <c r="G7" s="6">
        <v>19.237</v>
      </c>
      <c r="H7" s="6">
        <v>0.601</v>
      </c>
      <c r="I7" s="6">
        <v>0.754</v>
      </c>
      <c r="J7" s="6">
        <v>0.176</v>
      </c>
      <c r="K7" s="6">
        <v>0.17</v>
      </c>
    </row>
    <row r="8" spans="1:11" ht="12.75">
      <c r="A8" s="1">
        <v>5</v>
      </c>
      <c r="B8" s="5">
        <v>1.77</v>
      </c>
      <c r="C8" s="5">
        <v>7.12</v>
      </c>
      <c r="D8" s="5">
        <v>1.761</v>
      </c>
      <c r="E8" s="5">
        <v>7.094</v>
      </c>
      <c r="F8" s="6">
        <v>18.683</v>
      </c>
      <c r="G8" s="6">
        <v>18.68</v>
      </c>
      <c r="H8" s="6">
        <v>0.489</v>
      </c>
      <c r="I8" s="6">
        <v>0.62</v>
      </c>
      <c r="J8" s="6">
        <v>0.166</v>
      </c>
      <c r="K8" s="6">
        <v>0.165</v>
      </c>
    </row>
    <row r="9" spans="1:11" ht="12.75">
      <c r="A9" s="1">
        <v>6</v>
      </c>
      <c r="B9" s="5">
        <v>2.061</v>
      </c>
      <c r="C9" s="5">
        <v>8.464</v>
      </c>
      <c r="D9" s="5">
        <v>2.052</v>
      </c>
      <c r="E9" s="5">
        <v>8.439</v>
      </c>
      <c r="F9" s="6">
        <v>18.401</v>
      </c>
      <c r="G9" s="6">
        <v>18.404</v>
      </c>
      <c r="H9" s="6">
        <v>0.405</v>
      </c>
      <c r="I9" s="6">
        <v>0.52</v>
      </c>
      <c r="J9" s="6">
        <v>0.184</v>
      </c>
      <c r="K9" s="6">
        <v>0.185</v>
      </c>
    </row>
    <row r="10" spans="1:11" ht="12.75">
      <c r="A10" s="1">
        <v>7</v>
      </c>
      <c r="B10" s="5">
        <v>2.328</v>
      </c>
      <c r="C10" s="5">
        <v>9.75</v>
      </c>
      <c r="D10" s="5">
        <v>2.322</v>
      </c>
      <c r="E10" s="5">
        <v>9.731</v>
      </c>
      <c r="F10" s="6">
        <v>18.093</v>
      </c>
      <c r="G10" s="6">
        <v>18.096</v>
      </c>
      <c r="H10" s="6">
        <v>0.331</v>
      </c>
      <c r="I10" s="6">
        <v>0.443</v>
      </c>
      <c r="J10" s="6">
        <v>0.198</v>
      </c>
      <c r="K10" s="6">
        <v>0.198</v>
      </c>
    </row>
    <row r="11" spans="1:11" ht="12.75">
      <c r="A11" s="1">
        <v>8</v>
      </c>
      <c r="B11" s="5">
        <v>2.58</v>
      </c>
      <c r="C11" s="5">
        <v>10.99</v>
      </c>
      <c r="D11" s="5">
        <v>2.597</v>
      </c>
      <c r="E11" s="5">
        <v>11.06</v>
      </c>
      <c r="F11" s="6">
        <v>17.8</v>
      </c>
      <c r="G11" s="6">
        <v>17.788</v>
      </c>
      <c r="H11" s="6">
        <v>0.268</v>
      </c>
      <c r="I11" s="6">
        <v>0.364</v>
      </c>
      <c r="J11" s="6">
        <v>0.21</v>
      </c>
      <c r="K11" s="6">
        <v>0.214</v>
      </c>
    </row>
    <row r="12" spans="1:11" ht="12.75">
      <c r="A12" s="1">
        <v>9</v>
      </c>
      <c r="B12" s="5">
        <v>2.819</v>
      </c>
      <c r="C12" s="5">
        <v>12.21</v>
      </c>
      <c r="D12" s="5">
        <v>3.295</v>
      </c>
      <c r="E12" s="5">
        <v>13.75</v>
      </c>
      <c r="F12" s="6">
        <v>17.533</v>
      </c>
      <c r="G12" s="6">
        <v>17.429</v>
      </c>
      <c r="H12" s="6">
        <v>0.214</v>
      </c>
      <c r="I12" s="6">
        <v>0.324</v>
      </c>
      <c r="J12" s="6">
        <v>0.22</v>
      </c>
      <c r="K12" s="6">
        <v>0.298</v>
      </c>
    </row>
    <row r="15" spans="1:4" ht="12.75">
      <c r="A15" t="s">
        <v>14</v>
      </c>
      <c r="C15" s="5">
        <v>15</v>
      </c>
      <c r="D15" t="s">
        <v>15</v>
      </c>
    </row>
    <row r="16" spans="1:4" ht="12.75">
      <c r="A16" t="s">
        <v>24</v>
      </c>
      <c r="C16" s="5">
        <v>5.915</v>
      </c>
      <c r="D16" t="s">
        <v>17</v>
      </c>
    </row>
    <row r="17" spans="1:4" ht="12.75">
      <c r="A17" t="s">
        <v>25</v>
      </c>
      <c r="C17" s="5">
        <v>0.191</v>
      </c>
      <c r="D17" t="s">
        <v>19</v>
      </c>
    </row>
    <row r="18" spans="1:4" ht="12.75">
      <c r="A18" t="s">
        <v>16</v>
      </c>
      <c r="C18" s="5">
        <v>9.13</v>
      </c>
      <c r="D18" t="s">
        <v>17</v>
      </c>
    </row>
    <row r="19" spans="1:4" ht="12.75">
      <c r="A19" t="s">
        <v>18</v>
      </c>
      <c r="C19" s="5">
        <v>0.578</v>
      </c>
      <c r="D19" t="s">
        <v>19</v>
      </c>
    </row>
    <row r="21" spans="1:2" ht="12.75">
      <c r="A21" t="s">
        <v>11</v>
      </c>
      <c r="B21" t="s">
        <v>13</v>
      </c>
    </row>
    <row r="22" spans="1:6" ht="12.75">
      <c r="A22" s="7" t="s">
        <v>12</v>
      </c>
      <c r="B22" s="8" t="s">
        <v>10</v>
      </c>
      <c r="C22" s="8" t="s">
        <v>20</v>
      </c>
      <c r="D22" s="8" t="s">
        <v>21</v>
      </c>
      <c r="E22" s="9" t="s">
        <v>22</v>
      </c>
      <c r="F22" s="9" t="s">
        <v>23</v>
      </c>
    </row>
    <row r="23" spans="1:8" ht="12.75">
      <c r="A23" s="1">
        <v>1</v>
      </c>
      <c r="B23" s="6">
        <f aca="true" t="shared" si="0" ref="B23:B31">A23/(0.29979*1.5)</f>
        <v>2.2237788674294228</v>
      </c>
      <c r="C23" s="6">
        <f>B23-SQRT(B23^2-D23^2)</f>
        <v>0.30802140298355885</v>
      </c>
      <c r="D23" s="6">
        <f>B23*SIN(RADIANS(G4))</f>
        <v>1.1291881103897794</v>
      </c>
      <c r="E23" s="6">
        <f>(TAN(RADIANS(C$18))*C23-D23*TAN(RADIANS(C$18))*TAN(RADIANS(G4))-C$19*TAN(RADIANS(G4)))/(TAN(RADIANS(C$18)-TAN(RADIANS(G4))))</f>
        <v>0.867973195406705</v>
      </c>
      <c r="F23" s="6">
        <f>(C23-C$19-D23*TAN(RADIANS(G4)))/(TAN(RADIANS(C$18))-TAN(RADIANS(G4)))</f>
        <v>2.1822346592765833</v>
      </c>
      <c r="H23" s="6"/>
    </row>
    <row r="24" spans="1:6" ht="12.75">
      <c r="A24" s="1">
        <v>2</v>
      </c>
      <c r="B24" s="6">
        <f t="shared" si="0"/>
        <v>4.4475577348588455</v>
      </c>
      <c r="C24" s="6">
        <f aca="true" t="shared" si="1" ref="C24:C31">B24-SQRT(B24^2-D24^2)</f>
        <v>0.376594562534291</v>
      </c>
      <c r="D24" s="6">
        <f>B24*SIN(RADIANS(G5))</f>
        <v>1.791097053339082</v>
      </c>
      <c r="E24" s="6">
        <f aca="true" t="shared" si="2" ref="E24:E31">(TAN(RADIANS(C$18))*C24-D24*TAN(RADIANS(C$18))*TAN(RADIANS(G5))-C$19*TAN(RADIANS(G5)))/(TAN(RADIANS(C$18)-TAN(RADIANS(G5))))</f>
        <v>1.1117099695949573</v>
      </c>
      <c r="F24" s="6">
        <f aca="true" t="shared" si="3" ref="F24:F31">(C24-C$19-D24*TAN(RADIANS(G5)))/(TAN(RADIANS(C$18))-TAN(RADIANS(G5)))</f>
        <v>3.5430795061858396</v>
      </c>
    </row>
    <row r="25" spans="1:6" ht="12.75">
      <c r="A25" s="1">
        <v>3</v>
      </c>
      <c r="B25" s="6">
        <f t="shared" si="0"/>
        <v>6.671336602288268</v>
      </c>
      <c r="C25" s="6">
        <f t="shared" si="1"/>
        <v>0.4370768369220084</v>
      </c>
      <c r="D25" s="6">
        <f>B25*SIN(RADIANS(G6))</f>
        <v>2.375023629138582</v>
      </c>
      <c r="E25" s="6">
        <f t="shared" si="2"/>
        <v>1.310893413053857</v>
      </c>
      <c r="F25" s="6">
        <f t="shared" si="3"/>
        <v>4.74783149847818</v>
      </c>
    </row>
    <row r="26" spans="1:6" ht="12.75">
      <c r="A26" s="1">
        <v>4</v>
      </c>
      <c r="B26" s="6">
        <f t="shared" si="0"/>
        <v>8.895115469717691</v>
      </c>
      <c r="C26" s="6">
        <f t="shared" si="1"/>
        <v>0.4966694417143014</v>
      </c>
      <c r="D26" s="6">
        <f>B26*SIN(RADIANS(G7))</f>
        <v>2.9307308873939766</v>
      </c>
      <c r="E26" s="6">
        <f t="shared" si="2"/>
        <v>1.491471099035092</v>
      </c>
      <c r="F26" s="6">
        <f t="shared" si="3"/>
        <v>5.864763939689242</v>
      </c>
    </row>
    <row r="27" spans="1:6" ht="12.75">
      <c r="A27" s="1">
        <v>5</v>
      </c>
      <c r="B27" s="6">
        <f t="shared" si="0"/>
        <v>11.118894337147115</v>
      </c>
      <c r="C27" s="6">
        <f t="shared" si="1"/>
        <v>0.5857196139229224</v>
      </c>
      <c r="D27" s="6">
        <f>B27*SIN(RADIANS(G8))</f>
        <v>3.5611854108812016</v>
      </c>
      <c r="E27" s="6">
        <f t="shared" si="2"/>
        <v>1.6315944927894148</v>
      </c>
      <c r="F27" s="6">
        <f t="shared" si="3"/>
        <v>6.744175168601662</v>
      </c>
    </row>
    <row r="28" spans="1:6" ht="12.75">
      <c r="A28" s="1">
        <v>6</v>
      </c>
      <c r="B28" s="6">
        <f t="shared" si="0"/>
        <v>13.342673204576537</v>
      </c>
      <c r="C28" s="6">
        <f t="shared" si="1"/>
        <v>0.6824247256778513</v>
      </c>
      <c r="D28" s="6">
        <f>B28*SIN(RADIANS(G9))</f>
        <v>4.212485809669657</v>
      </c>
      <c r="E28" s="6">
        <f t="shared" si="2"/>
        <v>1.758016355420337</v>
      </c>
      <c r="F28" s="6">
        <f t="shared" si="3"/>
        <v>7.540944668049265</v>
      </c>
    </row>
    <row r="29" spans="1:6" ht="12.75">
      <c r="A29" s="1">
        <v>7</v>
      </c>
      <c r="B29" s="6">
        <f t="shared" si="0"/>
        <v>15.56645207200596</v>
      </c>
      <c r="C29" s="6">
        <f t="shared" si="1"/>
        <v>0.7699569024431128</v>
      </c>
      <c r="D29" s="6">
        <f>B29*SIN(RADIANS(G10))</f>
        <v>4.835096773298538</v>
      </c>
      <c r="E29" s="6">
        <f t="shared" si="2"/>
        <v>1.8878222836626124</v>
      </c>
      <c r="F29" s="6">
        <f t="shared" si="3"/>
        <v>8.358461500310872</v>
      </c>
    </row>
    <row r="30" spans="1:6" ht="12.75">
      <c r="A30" s="1">
        <v>8</v>
      </c>
      <c r="B30" s="6">
        <f t="shared" si="0"/>
        <v>17.790230939435382</v>
      </c>
      <c r="C30" s="6">
        <f t="shared" si="1"/>
        <v>0.850490516088545</v>
      </c>
      <c r="D30" s="6">
        <f>B30*SIN(RADIANS(G11))</f>
        <v>5.434842340682298</v>
      </c>
      <c r="E30" s="6">
        <f t="shared" si="2"/>
        <v>2.0195211683057988</v>
      </c>
      <c r="F30" s="6">
        <f t="shared" si="3"/>
        <v>9.187895348017873</v>
      </c>
    </row>
    <row r="31" spans="1:6" ht="12.75">
      <c r="A31" s="1">
        <v>9</v>
      </c>
      <c r="B31" s="6">
        <f t="shared" si="0"/>
        <v>20.014009806864806</v>
      </c>
      <c r="C31" s="6">
        <f t="shared" si="1"/>
        <v>0.9188662434445902</v>
      </c>
      <c r="D31" s="6">
        <f>B31*SIN(RADIANS(G12))</f>
        <v>5.99467103698377</v>
      </c>
      <c r="E31" s="6">
        <f t="shared" si="2"/>
        <v>2.157671535049645</v>
      </c>
      <c r="F31" s="6">
        <f t="shared" si="3"/>
        <v>10.057590015478851</v>
      </c>
    </row>
    <row r="32" spans="1:2" ht="12.75">
      <c r="A32" s="1"/>
      <c r="B32" s="6"/>
    </row>
  </sheetData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Jones</cp:lastModifiedBy>
  <dcterms:created xsi:type="dcterms:W3CDTF">2008-01-21T22:40:26Z</dcterms:created>
  <dcterms:modified xsi:type="dcterms:W3CDTF">2008-01-21T22:40:55Z</dcterms:modified>
  <cp:category/>
  <cp:version/>
  <cp:contentType/>
  <cp:contentStatus/>
</cp:coreProperties>
</file>