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30" windowHeight="6990" activeTab="0"/>
  </bookViews>
  <sheets>
    <sheet name="2 Year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<sst xmlns="http://schemas.openxmlformats.org/spreadsheetml/2006/main" count="66" uniqueCount="63">
  <si>
    <t>Total Costs</t>
  </si>
  <si>
    <t>*</t>
  </si>
  <si>
    <t>Other</t>
  </si>
  <si>
    <t>Year I</t>
  </si>
  <si>
    <t>Total Fringes</t>
  </si>
  <si>
    <t>Domestic</t>
  </si>
  <si>
    <t>Foreign</t>
  </si>
  <si>
    <t>Total Other Direct Costs</t>
  </si>
  <si>
    <t>Yr I</t>
  </si>
  <si>
    <t>**</t>
  </si>
  <si>
    <t>F.</t>
  </si>
  <si>
    <t>Participant Support Costs</t>
  </si>
  <si>
    <t>Stipends</t>
  </si>
  <si>
    <t>Travel</t>
  </si>
  <si>
    <t>Subsistence</t>
  </si>
  <si>
    <t>Undergraduate Students</t>
  </si>
  <si>
    <t>Secretarial/Clerical</t>
  </si>
  <si>
    <t>Post Docs</t>
  </si>
  <si>
    <t>Senior Personnel</t>
  </si>
  <si>
    <t>B.</t>
  </si>
  <si>
    <t>Other Personnel</t>
  </si>
  <si>
    <t>C.</t>
  </si>
  <si>
    <t>Consultant Services</t>
  </si>
  <si>
    <t>Computer Services</t>
  </si>
  <si>
    <t>Subawards</t>
  </si>
  <si>
    <t>Total Direct Costs</t>
  </si>
  <si>
    <t>H.</t>
  </si>
  <si>
    <t>I.</t>
  </si>
  <si>
    <t>J.</t>
  </si>
  <si>
    <t>Total Salaries &amp; Fringes</t>
  </si>
  <si>
    <t>Total Participant Costs</t>
  </si>
  <si>
    <t>Total</t>
  </si>
  <si>
    <t xml:space="preserve">A. </t>
  </si>
  <si>
    <t xml:space="preserve"> </t>
  </si>
  <si>
    <t xml:space="preserve">   * no F &amp; A applied, ** F &amp; A on 1st $25,000</t>
  </si>
  <si>
    <t>Materials &amp; Supplies</t>
  </si>
  <si>
    <t>Publication Costs</t>
  </si>
  <si>
    <t>Year 2</t>
  </si>
  <si>
    <t>Yr 2</t>
  </si>
  <si>
    <t>% Effort</t>
  </si>
  <si>
    <t>Salary</t>
  </si>
  <si>
    <t>Appt</t>
  </si>
  <si>
    <t>Equipment</t>
  </si>
  <si>
    <t>Other Direct Costs</t>
  </si>
  <si>
    <t>D.</t>
  </si>
  <si>
    <t>E.</t>
  </si>
  <si>
    <t>G.</t>
  </si>
  <si>
    <t xml:space="preserve">Total Salaries </t>
  </si>
  <si>
    <t># of Particpants: _____</t>
  </si>
  <si>
    <t>University of Connecticut
Office for Sponsored Programs</t>
  </si>
  <si>
    <r>
      <t xml:space="preserve">Fringe Benefits
</t>
    </r>
    <r>
      <rPr>
        <u val="single"/>
        <sz val="9"/>
        <color indexed="12"/>
        <rFont val="Arial"/>
        <family val="2"/>
      </rPr>
      <t>Current Fringe Rates</t>
    </r>
  </si>
  <si>
    <t xml:space="preserve">Indirect Costs (F&amp;A) @ </t>
  </si>
  <si>
    <t>Months
Effort</t>
  </si>
  <si>
    <t>Tuition Calculator</t>
  </si>
  <si>
    <t xml:space="preserve">Tuition  </t>
  </si>
  <si>
    <t>FY12</t>
  </si>
  <si>
    <t>Graduate Assistants - AY</t>
  </si>
  <si>
    <t>FY13</t>
  </si>
  <si>
    <t>Indirect Cost Rates</t>
  </si>
  <si>
    <t>Graduate Assistants - Sum</t>
  </si>
  <si>
    <t>Indirect Cost Base (MTDC)</t>
  </si>
  <si>
    <t>Other - machinist</t>
  </si>
  <si>
    <t>Other - laboratory specialist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</si>
</sst>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"/>
    <numFmt numFmtId="170" formatCode="0.0%"/>
    <numFmt numFmtId="171" formatCode="0;\-0;;@"/>
    <numFmt numFmtId="172" formatCode="#,##0.0"/>
    <numFmt numFmtId="173" formatCode="&quot;$&quot;#,##0;[Red]&quot;$&quot;#,##0"/>
    <numFmt numFmtId="174" formatCode="&quot;$&quot;#,##0"/>
    <numFmt numFmtId="175" formatCode="&quot;$&quot;#,##0.00"/>
    <numFmt numFmtId="176" formatCode="&quot;$&quot;#,##0.000"/>
    <numFmt numFmtId="177" formatCode="&quot;$&quot;#,##0.0000"/>
    <numFmt numFmtId="178" formatCode="_([$$-409]* #,##0.00_);_([$$-409]* \(#,##0.00\);_([$$-409]* &quot;-&quot;??_);_(@_)"/>
  </numFmts>
  <fonts count="3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Black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0" xfId="42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165" fontId="2" fillId="0" borderId="0" xfId="44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9" fontId="0" fillId="0" borderId="0" xfId="59" applyFont="1" applyBorder="1" applyAlignment="1">
      <alignment/>
    </xf>
    <xf numFmtId="9" fontId="0" fillId="0" borderId="0" xfId="0" applyNumberFormat="1" applyFont="1" applyBorder="1" applyAlignment="1">
      <alignment/>
    </xf>
    <xf numFmtId="167" fontId="0" fillId="0" borderId="0" xfId="42" applyNumberFormat="1" applyFont="1" applyBorder="1" applyAlignment="1" applyProtection="1">
      <alignment/>
      <protection locked="0"/>
    </xf>
    <xf numFmtId="167" fontId="0" fillId="0" borderId="10" xfId="42" applyNumberFormat="1" applyFont="1" applyBorder="1" applyAlignment="1" applyProtection="1">
      <alignment/>
      <protection locked="0"/>
    </xf>
    <xf numFmtId="167" fontId="0" fillId="0" borderId="0" xfId="42" applyNumberFormat="1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17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20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9" fontId="3" fillId="0" borderId="0" xfId="59" applyFont="1" applyBorder="1" applyAlignment="1" applyProtection="1">
      <alignment/>
      <protection locked="0"/>
    </xf>
    <xf numFmtId="9" fontId="3" fillId="0" borderId="10" xfId="59" applyFont="1" applyBorder="1" applyAlignment="1" applyProtection="1">
      <alignment/>
      <protection locked="0"/>
    </xf>
    <xf numFmtId="0" fontId="5" fillId="0" borderId="12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 quotePrefix="1">
      <alignment horizontal="center"/>
    </xf>
    <xf numFmtId="0" fontId="8" fillId="0" borderId="13" xfId="0" applyFont="1" applyBorder="1" applyAlignment="1">
      <alignment horizontal="center"/>
    </xf>
    <xf numFmtId="167" fontId="0" fillId="20" borderId="14" xfId="42" applyNumberFormat="1" applyFont="1" applyFill="1" applyBorder="1" applyAlignment="1">
      <alignment/>
    </xf>
    <xf numFmtId="167" fontId="0" fillId="20" borderId="15" xfId="42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7" fontId="0" fillId="0" borderId="13" xfId="42" applyNumberFormat="1" applyFont="1" applyBorder="1" applyAlignment="1" applyProtection="1">
      <alignment/>
      <protection locked="0"/>
    </xf>
    <xf numFmtId="167" fontId="0" fillId="0" borderId="16" xfId="42" applyNumberFormat="1" applyFont="1" applyBorder="1" applyAlignment="1" applyProtection="1">
      <alignment/>
      <protection locked="0"/>
    </xf>
    <xf numFmtId="167" fontId="0" fillId="0" borderId="13" xfId="42" applyNumberFormat="1" applyFont="1" applyBorder="1" applyAlignment="1">
      <alignment/>
    </xf>
    <xf numFmtId="167" fontId="0" fillId="0" borderId="16" xfId="42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5" fontId="2" fillId="20" borderId="16" xfId="44" applyNumberFormat="1" applyFont="1" applyFill="1" applyBorder="1" applyAlignment="1">
      <alignment vertical="center"/>
    </xf>
    <xf numFmtId="165" fontId="2" fillId="20" borderId="10" xfId="44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20" borderId="18" xfId="0" applyFont="1" applyFill="1" applyBorder="1" applyAlignment="1">
      <alignment/>
    </xf>
    <xf numFmtId="167" fontId="8" fillId="0" borderId="0" xfId="42" applyNumberFormat="1" applyFont="1" applyBorder="1" applyAlignment="1">
      <alignment/>
    </xf>
    <xf numFmtId="0" fontId="7" fillId="20" borderId="12" xfId="0" applyFont="1" applyFill="1" applyBorder="1" applyAlignment="1">
      <alignment horizontal="center"/>
    </xf>
    <xf numFmtId="0" fontId="7" fillId="20" borderId="18" xfId="0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/>
    </xf>
    <xf numFmtId="174" fontId="8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/>
    </xf>
    <xf numFmtId="170" fontId="3" fillId="0" borderId="13" xfId="59" applyNumberFormat="1" applyFont="1" applyBorder="1" applyAlignment="1" applyProtection="1">
      <alignment/>
      <protection locked="0"/>
    </xf>
    <xf numFmtId="170" fontId="3" fillId="0" borderId="16" xfId="59" applyNumberFormat="1" applyFont="1" applyBorder="1" applyAlignment="1" applyProtection="1">
      <alignment/>
      <protection locked="0"/>
    </xf>
    <xf numFmtId="170" fontId="3" fillId="0" borderId="0" xfId="59" applyNumberFormat="1" applyFont="1" applyBorder="1" applyAlignment="1" applyProtection="1">
      <alignment/>
      <protection locked="0"/>
    </xf>
    <xf numFmtId="170" fontId="3" fillId="0" borderId="10" xfId="59" applyNumberFormat="1" applyFont="1" applyBorder="1" applyAlignment="1" applyProtection="1">
      <alignment/>
      <protection locked="0"/>
    </xf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center" wrapText="1"/>
    </xf>
    <xf numFmtId="9" fontId="13" fillId="0" borderId="0" xfId="59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43" fontId="8" fillId="0" borderId="0" xfId="0" applyNumberFormat="1" applyFont="1" applyAlignment="1" applyProtection="1">
      <alignment/>
      <protection locked="0"/>
    </xf>
    <xf numFmtId="10" fontId="8" fillId="0" borderId="0" xfId="0" applyNumberFormat="1" applyFont="1" applyAlignment="1" applyProtection="1">
      <alignment/>
      <protection locked="0"/>
    </xf>
    <xf numFmtId="0" fontId="11" fillId="0" borderId="0" xfId="53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11" fillId="0" borderId="0" xfId="53" applyAlignment="1" applyProtection="1">
      <alignment/>
      <protection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8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/>
    </xf>
    <xf numFmtId="0" fontId="2" fillId="24" borderId="17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165" fontId="2" fillId="24" borderId="20" xfId="44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65" fontId="2" fillId="20" borderId="14" xfId="44" applyNumberFormat="1" applyFont="1" applyFill="1" applyBorder="1" applyAlignment="1">
      <alignment vertical="center"/>
    </xf>
    <xf numFmtId="0" fontId="2" fillId="24" borderId="19" xfId="0" applyFont="1" applyFill="1" applyBorder="1" applyAlignment="1">
      <alignment horizontal="center"/>
    </xf>
    <xf numFmtId="165" fontId="2" fillId="24" borderId="11" xfId="44" applyNumberFormat="1" applyFont="1" applyFill="1" applyBorder="1" applyAlignment="1">
      <alignment/>
    </xf>
    <xf numFmtId="165" fontId="2" fillId="20" borderId="19" xfId="44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6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p.uconn.edu/budgetprep.php#saf" TargetMode="External" /><Relationship Id="rId2" Type="http://schemas.openxmlformats.org/officeDocument/2006/relationships/hyperlink" Target="http://osp.uconn.edu/calc_tuition.cfm" TargetMode="External" /><Relationship Id="rId3" Type="http://schemas.openxmlformats.org/officeDocument/2006/relationships/hyperlink" Target="http://osp.uconn.edu/budgetprep.php#faa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29">
      <selection activeCell="H34" sqref="H34"/>
    </sheetView>
  </sheetViews>
  <sheetFormatPr defaultColWidth="9.140625" defaultRowHeight="12.75"/>
  <cols>
    <col min="1" max="1" width="4.7109375" style="46" customWidth="1"/>
    <col min="2" max="2" width="28.57421875" style="1" customWidth="1"/>
    <col min="3" max="3" width="10.00390625" style="1" customWidth="1"/>
    <col min="4" max="5" width="6.8515625" style="1" customWidth="1"/>
    <col min="6" max="6" width="9.421875" style="1" customWidth="1"/>
    <col min="7" max="8" width="12.28125" style="1" bestFit="1" customWidth="1"/>
    <col min="9" max="9" width="12.421875" style="1" customWidth="1"/>
    <col min="10" max="16384" width="9.140625" style="1" customWidth="1"/>
  </cols>
  <sheetData>
    <row r="1" spans="1:9" ht="28.5" customHeight="1">
      <c r="A1" s="95" t="s">
        <v>49</v>
      </c>
      <c r="B1" s="96"/>
      <c r="C1" s="30"/>
      <c r="D1" s="30"/>
      <c r="E1" s="30"/>
      <c r="F1" s="30"/>
      <c r="G1" s="16"/>
      <c r="H1" s="16"/>
      <c r="I1" s="16"/>
    </row>
    <row r="2" spans="1:9" ht="15.75" customHeight="1">
      <c r="A2" s="50"/>
      <c r="C2" s="97"/>
      <c r="D2" s="97"/>
      <c r="E2" s="97"/>
      <c r="F2" s="97"/>
      <c r="G2" s="56" t="s">
        <v>3</v>
      </c>
      <c r="H2" s="58" t="s">
        <v>37</v>
      </c>
      <c r="I2" s="57" t="s">
        <v>31</v>
      </c>
    </row>
    <row r="3" spans="1:9" ht="22.5" customHeight="1">
      <c r="A3" s="36" t="s">
        <v>32</v>
      </c>
      <c r="B3" s="20" t="s">
        <v>18</v>
      </c>
      <c r="C3" s="17" t="s">
        <v>40</v>
      </c>
      <c r="D3" s="17" t="s">
        <v>41</v>
      </c>
      <c r="E3" s="68" t="s">
        <v>52</v>
      </c>
      <c r="F3" s="17" t="s">
        <v>39</v>
      </c>
      <c r="G3" s="34"/>
      <c r="H3" s="28"/>
      <c r="I3" s="54"/>
    </row>
    <row r="4" spans="1:9" ht="12.75" customHeight="1">
      <c r="A4" s="37"/>
      <c r="B4" s="21"/>
      <c r="C4" s="59"/>
      <c r="D4" s="21"/>
      <c r="E4" s="70">
        <f>D4*F4</f>
        <v>0</v>
      </c>
      <c r="F4" s="71"/>
      <c r="G4" s="42">
        <f>C4*F4</f>
        <v>0</v>
      </c>
      <c r="H4" s="13">
        <f aca="true" t="shared" si="0" ref="H4:H14">+G4*1.05</f>
        <v>0</v>
      </c>
      <c r="I4" s="39">
        <f aca="true" t="shared" si="1" ref="I4:I17">SUM(G4:H4)</f>
        <v>0</v>
      </c>
    </row>
    <row r="5" spans="1:9" ht="12.75" customHeight="1">
      <c r="A5" s="37"/>
      <c r="B5" s="21"/>
      <c r="C5" s="59"/>
      <c r="D5" s="21"/>
      <c r="E5" s="70">
        <f aca="true" t="shared" si="2" ref="E5:E16">D5*F5</f>
        <v>0</v>
      </c>
      <c r="F5" s="71"/>
      <c r="G5" s="42">
        <f>C5*F5</f>
        <v>0</v>
      </c>
      <c r="H5" s="13">
        <f>G5*1.05</f>
        <v>0</v>
      </c>
      <c r="I5" s="39">
        <f t="shared" si="1"/>
        <v>0</v>
      </c>
    </row>
    <row r="6" spans="1:9" ht="12.75" customHeight="1">
      <c r="A6" s="37"/>
      <c r="B6" s="21"/>
      <c r="C6" s="59"/>
      <c r="D6" s="21"/>
      <c r="E6" s="70">
        <f t="shared" si="2"/>
        <v>0</v>
      </c>
      <c r="F6" s="71"/>
      <c r="G6" s="42">
        <f aca="true" t="shared" si="3" ref="G6:G16">C6*F6</f>
        <v>0</v>
      </c>
      <c r="H6" s="13">
        <f t="shared" si="0"/>
        <v>0</v>
      </c>
      <c r="I6" s="39">
        <f t="shared" si="1"/>
        <v>0</v>
      </c>
    </row>
    <row r="7" spans="1:9" ht="12.75" customHeight="1">
      <c r="A7" s="37"/>
      <c r="B7" s="21"/>
      <c r="C7" s="59"/>
      <c r="D7" s="21"/>
      <c r="E7" s="70">
        <f t="shared" si="2"/>
        <v>0</v>
      </c>
      <c r="F7" s="71"/>
      <c r="G7" s="42">
        <f t="shared" si="3"/>
        <v>0</v>
      </c>
      <c r="H7" s="13">
        <f t="shared" si="0"/>
        <v>0</v>
      </c>
      <c r="I7" s="39">
        <f t="shared" si="1"/>
        <v>0</v>
      </c>
    </row>
    <row r="8" spans="1:9" ht="12.75" customHeight="1">
      <c r="A8" s="37"/>
      <c r="B8" s="21"/>
      <c r="C8" s="59"/>
      <c r="D8" s="21"/>
      <c r="E8" s="70">
        <f t="shared" si="2"/>
        <v>0</v>
      </c>
      <c r="F8" s="71"/>
      <c r="G8" s="42">
        <f t="shared" si="3"/>
        <v>0</v>
      </c>
      <c r="H8" s="13">
        <f t="shared" si="0"/>
        <v>0</v>
      </c>
      <c r="I8" s="39">
        <f t="shared" si="1"/>
        <v>0</v>
      </c>
    </row>
    <row r="9" spans="1:9" ht="12.75" customHeight="1">
      <c r="A9" s="36" t="s">
        <v>19</v>
      </c>
      <c r="B9" s="22" t="s">
        <v>20</v>
      </c>
      <c r="C9" s="59"/>
      <c r="D9" s="21"/>
      <c r="E9" s="70"/>
      <c r="F9" s="71"/>
      <c r="G9" s="42"/>
      <c r="H9" s="13"/>
      <c r="I9" s="39"/>
    </row>
    <row r="10" spans="1:9" ht="12.75" customHeight="1">
      <c r="A10" s="37"/>
      <c r="B10" s="23" t="s">
        <v>17</v>
      </c>
      <c r="C10" s="59"/>
      <c r="D10" s="21"/>
      <c r="E10" s="70">
        <f t="shared" si="2"/>
        <v>0</v>
      </c>
      <c r="F10" s="71"/>
      <c r="G10" s="42">
        <f t="shared" si="3"/>
        <v>0</v>
      </c>
      <c r="H10" s="13">
        <f t="shared" si="0"/>
        <v>0</v>
      </c>
      <c r="I10" s="39">
        <f t="shared" si="1"/>
        <v>0</v>
      </c>
    </row>
    <row r="11" spans="1:9" ht="12.75" customHeight="1">
      <c r="A11" s="37"/>
      <c r="B11" s="23" t="s">
        <v>56</v>
      </c>
      <c r="C11" s="59"/>
      <c r="D11" s="21"/>
      <c r="E11" s="70">
        <f t="shared" si="2"/>
        <v>0</v>
      </c>
      <c r="F11" s="71"/>
      <c r="G11" s="42">
        <f t="shared" si="3"/>
        <v>0</v>
      </c>
      <c r="H11" s="13">
        <f>+G11*1.05</f>
        <v>0</v>
      </c>
      <c r="I11" s="39">
        <f t="shared" si="1"/>
        <v>0</v>
      </c>
    </row>
    <row r="12" spans="1:9" ht="12.75" customHeight="1">
      <c r="A12" s="37"/>
      <c r="B12" s="23" t="s">
        <v>59</v>
      </c>
      <c r="C12" s="59">
        <v>5500</v>
      </c>
      <c r="D12" s="21">
        <v>2</v>
      </c>
      <c r="E12" s="70">
        <f t="shared" si="2"/>
        <v>2</v>
      </c>
      <c r="F12" s="71">
        <v>1</v>
      </c>
      <c r="G12" s="42">
        <f t="shared" si="3"/>
        <v>5500</v>
      </c>
      <c r="H12" s="13">
        <f t="shared" si="0"/>
        <v>5775</v>
      </c>
      <c r="I12" s="39">
        <f t="shared" si="1"/>
        <v>11275</v>
      </c>
    </row>
    <row r="13" spans="1:12" ht="12.75" customHeight="1">
      <c r="A13" s="37"/>
      <c r="B13" s="23" t="s">
        <v>15</v>
      </c>
      <c r="C13" s="59">
        <f>12*40*45</f>
        <v>21600</v>
      </c>
      <c r="D13" s="21">
        <v>12</v>
      </c>
      <c r="E13" s="70">
        <f t="shared" si="2"/>
        <v>3.6</v>
      </c>
      <c r="F13" s="71">
        <v>0.3</v>
      </c>
      <c r="G13" s="42">
        <f t="shared" si="3"/>
        <v>6480</v>
      </c>
      <c r="H13" s="13">
        <f>+G13*1.05/4</f>
        <v>1701</v>
      </c>
      <c r="I13" s="39">
        <f t="shared" si="1"/>
        <v>8181</v>
      </c>
      <c r="L13" s="99"/>
    </row>
    <row r="14" spans="1:9" ht="12.75" customHeight="1">
      <c r="A14" s="37"/>
      <c r="B14" s="23" t="s">
        <v>16</v>
      </c>
      <c r="C14" s="59"/>
      <c r="D14" s="21"/>
      <c r="E14" s="70">
        <f t="shared" si="2"/>
        <v>0</v>
      </c>
      <c r="F14" s="71"/>
      <c r="G14" s="42">
        <f t="shared" si="3"/>
        <v>0</v>
      </c>
      <c r="H14" s="13">
        <f t="shared" si="0"/>
        <v>0</v>
      </c>
      <c r="I14" s="39">
        <f t="shared" si="1"/>
        <v>0</v>
      </c>
    </row>
    <row r="15" spans="1:9" ht="12.75" customHeight="1">
      <c r="A15" s="37"/>
      <c r="B15" s="23" t="s">
        <v>62</v>
      </c>
      <c r="C15" s="59">
        <f>15*40*45</f>
        <v>27000</v>
      </c>
      <c r="D15" s="21">
        <v>12</v>
      </c>
      <c r="E15" s="70">
        <f t="shared" si="2"/>
        <v>6</v>
      </c>
      <c r="F15" s="71">
        <v>0.5</v>
      </c>
      <c r="G15" s="42">
        <f t="shared" si="3"/>
        <v>13500</v>
      </c>
      <c r="H15" s="13">
        <f>+G15*1.05/4</f>
        <v>3544</v>
      </c>
      <c r="I15" s="39">
        <f t="shared" si="1"/>
        <v>17044</v>
      </c>
    </row>
    <row r="16" spans="1:9" ht="12.75" customHeight="1">
      <c r="A16" s="37"/>
      <c r="B16" s="23" t="s">
        <v>61</v>
      </c>
      <c r="C16" s="59">
        <f>4*40*45*8</f>
        <v>57600</v>
      </c>
      <c r="D16" s="21">
        <v>8</v>
      </c>
      <c r="E16" s="70">
        <f t="shared" si="2"/>
        <v>3.2</v>
      </c>
      <c r="F16" s="71">
        <v>0.4</v>
      </c>
      <c r="G16" s="43">
        <f t="shared" si="3"/>
        <v>23040</v>
      </c>
      <c r="H16" s="4">
        <f>+G16*1.05/4</f>
        <v>6048</v>
      </c>
      <c r="I16" s="40">
        <f t="shared" si="1"/>
        <v>29088</v>
      </c>
    </row>
    <row r="17" spans="1:9" ht="12.75" customHeight="1">
      <c r="A17" s="38"/>
      <c r="B17" s="92" t="s">
        <v>47</v>
      </c>
      <c r="C17" s="92"/>
      <c r="D17" s="92"/>
      <c r="E17" s="92"/>
      <c r="F17" s="91"/>
      <c r="G17" s="44">
        <f>SUM(G4:G16)</f>
        <v>48520</v>
      </c>
      <c r="H17" s="5">
        <f>SUM(H4:H16)</f>
        <v>17068</v>
      </c>
      <c r="I17" s="39">
        <f t="shared" si="1"/>
        <v>65588</v>
      </c>
    </row>
    <row r="18" spans="1:9" ht="12.75" customHeight="1">
      <c r="A18" s="37"/>
      <c r="B18" s="19"/>
      <c r="C18" s="98"/>
      <c r="D18" s="98"/>
      <c r="E18" s="98"/>
      <c r="F18" s="98"/>
      <c r="G18" s="44"/>
      <c r="H18" s="5"/>
      <c r="I18" s="39"/>
    </row>
    <row r="19" spans="1:9" ht="24.75" customHeight="1">
      <c r="A19" s="65" t="s">
        <v>21</v>
      </c>
      <c r="B19" s="66" t="s">
        <v>50</v>
      </c>
      <c r="C19" s="29" t="s">
        <v>8</v>
      </c>
      <c r="D19" s="27" t="s">
        <v>38</v>
      </c>
      <c r="E19" s="27"/>
      <c r="F19" s="27" t="s">
        <v>33</v>
      </c>
      <c r="G19" s="44"/>
      <c r="H19" s="5"/>
      <c r="I19" s="39"/>
    </row>
    <row r="20" spans="1:9" ht="12.75" customHeight="1">
      <c r="A20" s="37"/>
      <c r="B20" s="24">
        <f>+B4</f>
        <v>0</v>
      </c>
      <c r="C20" s="61"/>
      <c r="D20" s="63"/>
      <c r="E20" s="63"/>
      <c r="F20" s="32"/>
      <c r="G20" s="44">
        <f>+G4*C20</f>
        <v>0</v>
      </c>
      <c r="H20" s="5">
        <f>+H4*D20</f>
        <v>0</v>
      </c>
      <c r="I20" s="39">
        <f aca="true" t="shared" si="4" ref="I20:I42">SUM(G20:H20)</f>
        <v>0</v>
      </c>
    </row>
    <row r="21" spans="1:9" ht="12.75" customHeight="1">
      <c r="A21" s="37"/>
      <c r="B21" s="24">
        <f>+B5</f>
        <v>0</v>
      </c>
      <c r="C21" s="61"/>
      <c r="D21" s="63"/>
      <c r="E21" s="63"/>
      <c r="F21" s="32"/>
      <c r="G21" s="44">
        <f>+G5*C21</f>
        <v>0</v>
      </c>
      <c r="H21" s="5">
        <f>+H5*D21</f>
        <v>0</v>
      </c>
      <c r="I21" s="39">
        <f t="shared" si="4"/>
        <v>0</v>
      </c>
    </row>
    <row r="22" spans="1:9" ht="12.75" customHeight="1">
      <c r="A22" s="37"/>
      <c r="B22" s="24">
        <f>+B6</f>
        <v>0</v>
      </c>
      <c r="C22" s="61"/>
      <c r="D22" s="63"/>
      <c r="E22" s="63"/>
      <c r="F22" s="32"/>
      <c r="G22" s="44">
        <f>+G6*C22</f>
        <v>0</v>
      </c>
      <c r="H22" s="5">
        <f>+H6*D22</f>
        <v>0</v>
      </c>
      <c r="I22" s="39">
        <f t="shared" si="4"/>
        <v>0</v>
      </c>
    </row>
    <row r="23" spans="1:9" ht="12.75" customHeight="1">
      <c r="A23" s="37"/>
      <c r="B23" s="24">
        <f>+B7</f>
        <v>0</v>
      </c>
      <c r="C23" s="61"/>
      <c r="D23" s="63"/>
      <c r="E23" s="63"/>
      <c r="F23" s="32"/>
      <c r="G23" s="44">
        <f>+G7*C23</f>
        <v>0</v>
      </c>
      <c r="H23" s="5">
        <f>+H7*D23</f>
        <v>0</v>
      </c>
      <c r="I23" s="39">
        <f t="shared" si="4"/>
        <v>0</v>
      </c>
    </row>
    <row r="24" spans="1:9" ht="12.75" customHeight="1">
      <c r="A24" s="37"/>
      <c r="B24" s="24">
        <f>+B8</f>
        <v>0</v>
      </c>
      <c r="C24" s="61"/>
      <c r="D24" s="63"/>
      <c r="E24" s="63"/>
      <c r="F24" s="32"/>
      <c r="G24" s="44">
        <f>+G8*C24</f>
        <v>0</v>
      </c>
      <c r="H24" s="5">
        <f>+H8*D24</f>
        <v>0</v>
      </c>
      <c r="I24" s="39">
        <f t="shared" si="4"/>
        <v>0</v>
      </c>
    </row>
    <row r="25" spans="1:9" ht="12.75" customHeight="1">
      <c r="A25" s="37"/>
      <c r="B25" s="19" t="str">
        <f>+B10</f>
        <v>Post Docs</v>
      </c>
      <c r="C25" s="61"/>
      <c r="D25" s="63"/>
      <c r="E25" s="63"/>
      <c r="F25" s="32"/>
      <c r="G25" s="44">
        <f>+G10*C25</f>
        <v>0</v>
      </c>
      <c r="H25" s="5">
        <f>+H10*D25</f>
        <v>0</v>
      </c>
      <c r="I25" s="39">
        <f t="shared" si="4"/>
        <v>0</v>
      </c>
    </row>
    <row r="26" spans="1:9" ht="12.75" customHeight="1">
      <c r="A26" s="37"/>
      <c r="B26" s="19" t="str">
        <f>+B11</f>
        <v>Graduate Assistants - AY</v>
      </c>
      <c r="C26" s="61"/>
      <c r="D26" s="63"/>
      <c r="E26" s="63"/>
      <c r="F26" s="32"/>
      <c r="G26" s="44">
        <f>+G11*C26</f>
        <v>0</v>
      </c>
      <c r="H26" s="5">
        <f>+H11*D26</f>
        <v>0</v>
      </c>
      <c r="I26" s="39">
        <f t="shared" si="4"/>
        <v>0</v>
      </c>
    </row>
    <row r="27" spans="1:9" ht="12.75" customHeight="1">
      <c r="A27" s="37"/>
      <c r="B27" s="19" t="str">
        <f>+B12</f>
        <v>Graduate Assistants - Sum</v>
      </c>
      <c r="C27" s="61">
        <v>0.07</v>
      </c>
      <c r="D27" s="63">
        <v>0.067</v>
      </c>
      <c r="E27" s="63"/>
      <c r="F27" s="32"/>
      <c r="G27" s="44">
        <f>+G12*C27</f>
        <v>385</v>
      </c>
      <c r="H27" s="5">
        <f>+H12*D27</f>
        <v>387</v>
      </c>
      <c r="I27" s="39">
        <f t="shared" si="4"/>
        <v>772</v>
      </c>
    </row>
    <row r="28" spans="1:9" ht="12.75" customHeight="1">
      <c r="A28" s="37"/>
      <c r="B28" s="19" t="str">
        <f>+B13</f>
        <v>Undergraduate Students</v>
      </c>
      <c r="C28" s="61">
        <v>0.046</v>
      </c>
      <c r="D28" s="63">
        <v>0.051</v>
      </c>
      <c r="E28" s="63"/>
      <c r="F28" s="32"/>
      <c r="G28" s="44">
        <f>+G13*C28</f>
        <v>298</v>
      </c>
      <c r="H28" s="5">
        <f>+H13*D28</f>
        <v>87</v>
      </c>
      <c r="I28" s="39">
        <f t="shared" si="4"/>
        <v>385</v>
      </c>
    </row>
    <row r="29" spans="1:9" ht="12.75" customHeight="1">
      <c r="A29" s="37"/>
      <c r="B29" s="19" t="str">
        <f>+B14</f>
        <v>Secretarial/Clerical</v>
      </c>
      <c r="C29" s="61"/>
      <c r="D29" s="63"/>
      <c r="E29" s="63"/>
      <c r="F29" s="32"/>
      <c r="G29" s="44">
        <f>+G14*C29</f>
        <v>0</v>
      </c>
      <c r="H29" s="5">
        <f>+H14*D29</f>
        <v>0</v>
      </c>
      <c r="I29" s="39">
        <f t="shared" si="4"/>
        <v>0</v>
      </c>
    </row>
    <row r="30" spans="1:9" ht="12.75" customHeight="1">
      <c r="A30" s="37"/>
      <c r="B30" s="19" t="str">
        <f>+B15</f>
        <v>Other - laboratory specialist</v>
      </c>
      <c r="C30" s="61">
        <v>0.07</v>
      </c>
      <c r="D30" s="63">
        <v>0.067</v>
      </c>
      <c r="E30" s="63"/>
      <c r="F30" s="32"/>
      <c r="G30" s="44">
        <f>+G15*C30</f>
        <v>945</v>
      </c>
      <c r="H30" s="5">
        <f>+H15*D30</f>
        <v>237</v>
      </c>
      <c r="I30" s="39">
        <f>SUM(G30:H30)</f>
        <v>1182</v>
      </c>
    </row>
    <row r="31" spans="1:9" ht="12.75" customHeight="1">
      <c r="A31" s="37"/>
      <c r="B31" s="19" t="str">
        <f>+B16</f>
        <v>Other - machinist</v>
      </c>
      <c r="C31" s="62">
        <v>0.07</v>
      </c>
      <c r="D31" s="64">
        <v>0.067</v>
      </c>
      <c r="E31" s="64"/>
      <c r="F31" s="33"/>
      <c r="G31" s="45">
        <f>+G16*C31</f>
        <v>1613</v>
      </c>
      <c r="H31" s="4">
        <f>+H16*D31</f>
        <v>405</v>
      </c>
      <c r="I31" s="40">
        <f t="shared" si="4"/>
        <v>2018</v>
      </c>
    </row>
    <row r="32" spans="1:9" ht="12.75" customHeight="1">
      <c r="A32" s="38"/>
      <c r="B32" s="92" t="s">
        <v>4</v>
      </c>
      <c r="C32" s="92"/>
      <c r="D32" s="92"/>
      <c r="E32" s="92"/>
      <c r="F32" s="91"/>
      <c r="G32" s="44">
        <f>SUM(G20:G31)</f>
        <v>3241</v>
      </c>
      <c r="H32" s="5">
        <f>SUM(H20:H31)</f>
        <v>1116</v>
      </c>
      <c r="I32" s="39">
        <f t="shared" si="4"/>
        <v>4357</v>
      </c>
    </row>
    <row r="33" spans="1:9" ht="16.5" customHeight="1">
      <c r="A33" s="36"/>
      <c r="B33" s="92" t="s">
        <v>29</v>
      </c>
      <c r="C33" s="92"/>
      <c r="D33" s="92"/>
      <c r="E33" s="92"/>
      <c r="F33" s="91"/>
      <c r="G33" s="44">
        <f>+G17+G32</f>
        <v>51761</v>
      </c>
      <c r="H33" s="5">
        <f>+H17+H32</f>
        <v>18184</v>
      </c>
      <c r="I33" s="39">
        <f t="shared" si="4"/>
        <v>69945</v>
      </c>
    </row>
    <row r="34" spans="1:9" ht="16.5" customHeight="1">
      <c r="A34" s="36" t="s">
        <v>44</v>
      </c>
      <c r="B34" s="20" t="s">
        <v>42</v>
      </c>
      <c r="C34" s="60" t="s">
        <v>1</v>
      </c>
      <c r="D34" s="19"/>
      <c r="E34" s="19"/>
      <c r="G34" s="42">
        <v>9000</v>
      </c>
      <c r="H34" s="13"/>
      <c r="I34" s="39">
        <f t="shared" si="4"/>
        <v>9000</v>
      </c>
    </row>
    <row r="35" spans="1:9" ht="17.25" customHeight="1">
      <c r="A35" s="36" t="s">
        <v>45</v>
      </c>
      <c r="B35" s="20" t="s">
        <v>13</v>
      </c>
      <c r="C35" s="26" t="s">
        <v>5</v>
      </c>
      <c r="D35" s="19"/>
      <c r="E35" s="19"/>
      <c r="F35" s="19"/>
      <c r="G35" s="42"/>
      <c r="H35" s="15"/>
      <c r="I35" s="39">
        <f t="shared" si="4"/>
        <v>0</v>
      </c>
    </row>
    <row r="36" spans="1:9" ht="12.75">
      <c r="A36" s="38"/>
      <c r="B36" s="19"/>
      <c r="C36" s="26" t="s">
        <v>6</v>
      </c>
      <c r="D36" s="19"/>
      <c r="E36" s="19"/>
      <c r="F36" s="19"/>
      <c r="G36" s="42"/>
      <c r="H36" s="15"/>
      <c r="I36" s="39">
        <f t="shared" si="4"/>
        <v>0</v>
      </c>
    </row>
    <row r="37" spans="1:9" ht="16.5" customHeight="1">
      <c r="A37" s="36" t="s">
        <v>10</v>
      </c>
      <c r="B37" s="20" t="s">
        <v>11</v>
      </c>
      <c r="C37" s="93" t="s">
        <v>48</v>
      </c>
      <c r="D37" s="93"/>
      <c r="E37" s="93"/>
      <c r="F37" s="94"/>
      <c r="G37" s="13"/>
      <c r="H37" s="15"/>
      <c r="I37" s="39"/>
    </row>
    <row r="38" spans="1:9" ht="12.75" customHeight="1">
      <c r="A38" s="37"/>
      <c r="B38" s="19" t="s">
        <v>12</v>
      </c>
      <c r="C38" s="19"/>
      <c r="D38" s="19"/>
      <c r="E38" s="19"/>
      <c r="F38" s="19"/>
      <c r="G38" s="42"/>
      <c r="H38" s="15"/>
      <c r="I38" s="39">
        <f t="shared" si="4"/>
        <v>0</v>
      </c>
    </row>
    <row r="39" spans="1:9" ht="12.75" customHeight="1">
      <c r="A39" s="37"/>
      <c r="B39" s="19" t="s">
        <v>13</v>
      </c>
      <c r="C39" s="19"/>
      <c r="D39" s="19"/>
      <c r="E39" s="19"/>
      <c r="F39" s="19"/>
      <c r="G39" s="42"/>
      <c r="H39" s="15"/>
      <c r="I39" s="39">
        <f t="shared" si="4"/>
        <v>0</v>
      </c>
    </row>
    <row r="40" spans="1:9" ht="12.75" customHeight="1">
      <c r="A40" s="37"/>
      <c r="B40" s="19" t="s">
        <v>14</v>
      </c>
      <c r="C40" s="19"/>
      <c r="D40" s="19"/>
      <c r="E40" s="19"/>
      <c r="F40" s="19"/>
      <c r="G40" s="42"/>
      <c r="H40" s="15"/>
      <c r="I40" s="39">
        <f t="shared" si="4"/>
        <v>0</v>
      </c>
    </row>
    <row r="41" spans="1:9" ht="12.75" customHeight="1">
      <c r="A41" s="37"/>
      <c r="B41" s="19" t="s">
        <v>2</v>
      </c>
      <c r="C41" s="19"/>
      <c r="D41" s="19"/>
      <c r="E41" s="19"/>
      <c r="F41" s="19"/>
      <c r="G41" s="43"/>
      <c r="H41" s="14"/>
      <c r="I41" s="40">
        <f t="shared" si="4"/>
        <v>0</v>
      </c>
    </row>
    <row r="42" spans="1:9" ht="12.75" customHeight="1">
      <c r="A42" s="38"/>
      <c r="B42" s="92" t="s">
        <v>30</v>
      </c>
      <c r="C42" s="92"/>
      <c r="D42" s="92"/>
      <c r="E42" s="92"/>
      <c r="F42" s="91"/>
      <c r="G42" s="42">
        <f>SUM(G38:G41)</f>
        <v>0</v>
      </c>
      <c r="H42" s="15">
        <f>SUM(H38:H41)</f>
        <v>0</v>
      </c>
      <c r="I42" s="39">
        <f t="shared" si="4"/>
        <v>0</v>
      </c>
    </row>
    <row r="43" spans="1:9" ht="12.75" customHeight="1">
      <c r="A43" s="36" t="s">
        <v>46</v>
      </c>
      <c r="B43" s="20" t="s">
        <v>43</v>
      </c>
      <c r="C43" s="19"/>
      <c r="D43" s="19"/>
      <c r="E43" s="19"/>
      <c r="F43" s="19"/>
      <c r="G43" s="41"/>
      <c r="I43" s="39"/>
    </row>
    <row r="44" spans="1:9" ht="12.75" customHeight="1">
      <c r="A44" s="37"/>
      <c r="B44" s="19" t="s">
        <v>35</v>
      </c>
      <c r="C44" s="19"/>
      <c r="D44" s="19"/>
      <c r="E44" s="19"/>
      <c r="F44" s="19"/>
      <c r="G44" s="42">
        <v>4200</v>
      </c>
      <c r="H44" s="15">
        <v>2800</v>
      </c>
      <c r="I44" s="39">
        <f aca="true" t="shared" si="5" ref="I44:I51">SUM(G44:H44)</f>
        <v>7000</v>
      </c>
    </row>
    <row r="45" spans="1:10" ht="12.75" customHeight="1">
      <c r="A45" s="37"/>
      <c r="B45" s="25" t="s">
        <v>36</v>
      </c>
      <c r="C45" s="25"/>
      <c r="D45" s="25"/>
      <c r="E45" s="25"/>
      <c r="F45" s="25"/>
      <c r="G45" s="42"/>
      <c r="H45" s="15"/>
      <c r="I45" s="39">
        <f t="shared" si="5"/>
        <v>0</v>
      </c>
      <c r="J45" s="2"/>
    </row>
    <row r="46" spans="1:10" ht="12.75" customHeight="1">
      <c r="A46" s="37"/>
      <c r="B46" s="25" t="s">
        <v>22</v>
      </c>
      <c r="C46" s="25"/>
      <c r="D46" s="25"/>
      <c r="E46" s="25"/>
      <c r="F46" s="25"/>
      <c r="G46" s="42"/>
      <c r="H46" s="15"/>
      <c r="I46" s="39">
        <f t="shared" si="5"/>
        <v>0</v>
      </c>
      <c r="J46" s="2"/>
    </row>
    <row r="47" spans="1:10" ht="12.75" customHeight="1">
      <c r="A47" s="37"/>
      <c r="B47" s="25" t="s">
        <v>23</v>
      </c>
      <c r="C47" s="25"/>
      <c r="D47" s="25"/>
      <c r="E47" s="25"/>
      <c r="F47" s="25"/>
      <c r="G47" s="42"/>
      <c r="H47" s="15"/>
      <c r="I47" s="39">
        <f t="shared" si="5"/>
        <v>0</v>
      </c>
      <c r="J47" s="2"/>
    </row>
    <row r="48" spans="1:10" ht="12.75" customHeight="1">
      <c r="A48" s="37"/>
      <c r="B48" s="25" t="s">
        <v>24</v>
      </c>
      <c r="C48" s="60" t="s">
        <v>9</v>
      </c>
      <c r="D48" s="25"/>
      <c r="E48" s="25"/>
      <c r="G48" s="42"/>
      <c r="H48" s="13"/>
      <c r="I48" s="39">
        <f t="shared" si="5"/>
        <v>0</v>
      </c>
      <c r="J48" s="2"/>
    </row>
    <row r="49" spans="1:10" ht="12.75" customHeight="1">
      <c r="A49" s="37"/>
      <c r="B49" s="25" t="s">
        <v>2</v>
      </c>
      <c r="C49" s="60"/>
      <c r="D49" s="25"/>
      <c r="E49" s="25"/>
      <c r="G49" s="42"/>
      <c r="H49" s="15"/>
      <c r="I49" s="39">
        <f t="shared" si="5"/>
        <v>0</v>
      </c>
      <c r="J49" s="2"/>
    </row>
    <row r="50" spans="1:10" ht="12.75" customHeight="1">
      <c r="A50" s="37"/>
      <c r="B50" s="25" t="s">
        <v>54</v>
      </c>
      <c r="C50" s="73" t="s">
        <v>1</v>
      </c>
      <c r="D50" s="25"/>
      <c r="E50" s="25"/>
      <c r="F50" s="25"/>
      <c r="G50" s="43"/>
      <c r="H50" s="14">
        <f>+G50*1.06</f>
        <v>0</v>
      </c>
      <c r="I50" s="40">
        <f t="shared" si="5"/>
        <v>0</v>
      </c>
      <c r="J50" s="2"/>
    </row>
    <row r="51" spans="1:10" ht="12.75" customHeight="1">
      <c r="A51" s="38"/>
      <c r="B51" s="72" t="s">
        <v>53</v>
      </c>
      <c r="C51" s="90" t="s">
        <v>7</v>
      </c>
      <c r="D51" s="90"/>
      <c r="E51" s="90"/>
      <c r="F51" s="91"/>
      <c r="G51" s="44">
        <f>SUM(G44:G50)</f>
        <v>4200</v>
      </c>
      <c r="H51" s="5">
        <f>SUM(H44:H50)</f>
        <v>2800</v>
      </c>
      <c r="I51" s="39">
        <f t="shared" si="5"/>
        <v>7000</v>
      </c>
      <c r="J51" s="2"/>
    </row>
    <row r="52" spans="1:10" ht="12.75" customHeight="1">
      <c r="A52" s="38"/>
      <c r="B52" s="25"/>
      <c r="C52" s="25"/>
      <c r="D52" s="25"/>
      <c r="E52" s="25"/>
      <c r="F52" s="25"/>
      <c r="G52" s="45"/>
      <c r="H52" s="4"/>
      <c r="I52" s="40"/>
      <c r="J52" s="2"/>
    </row>
    <row r="53" spans="1:9" ht="12.75" customHeight="1">
      <c r="A53" s="36" t="s">
        <v>26</v>
      </c>
      <c r="B53" s="20" t="s">
        <v>25</v>
      </c>
      <c r="C53" s="77" t="s">
        <v>55</v>
      </c>
      <c r="D53" s="77" t="s">
        <v>57</v>
      </c>
      <c r="E53" s="69"/>
      <c r="F53" s="19"/>
      <c r="G53" s="44">
        <f>+G33+G34+G35+G36+G42+G51</f>
        <v>64961</v>
      </c>
      <c r="H53" s="5">
        <f>+H33+H34+H35+H36+H42+H51</f>
        <v>20984</v>
      </c>
      <c r="I53" s="39">
        <f>SUM(G53:H53)</f>
        <v>85945</v>
      </c>
    </row>
    <row r="54" spans="1:9" ht="12.75" customHeight="1">
      <c r="A54" s="36" t="s">
        <v>27</v>
      </c>
      <c r="B54" s="20" t="s">
        <v>51</v>
      </c>
      <c r="C54" s="67">
        <v>0.32</v>
      </c>
      <c r="D54" s="67">
        <v>0.32</v>
      </c>
      <c r="E54" s="67"/>
      <c r="F54" s="19"/>
      <c r="G54" s="44">
        <f>G58*C54</f>
        <v>17908</v>
      </c>
      <c r="H54" s="5">
        <f>H58*D54</f>
        <v>6715</v>
      </c>
      <c r="I54" s="39">
        <f>SUM(G54:H54)</f>
        <v>24623</v>
      </c>
    </row>
    <row r="55" spans="1:9" ht="12.75" customHeight="1">
      <c r="A55" s="38"/>
      <c r="B55" s="74" t="s">
        <v>58</v>
      </c>
      <c r="C55" s="35" t="s">
        <v>34</v>
      </c>
      <c r="D55" s="18"/>
      <c r="E55" s="75"/>
      <c r="F55" s="76"/>
      <c r="G55" s="45"/>
      <c r="H55" s="4"/>
      <c r="I55" s="40"/>
    </row>
    <row r="56" spans="1:9" ht="18.75" customHeight="1">
      <c r="A56" s="53" t="s">
        <v>28</v>
      </c>
      <c r="B56" s="31" t="s">
        <v>0</v>
      </c>
      <c r="C56" s="31"/>
      <c r="D56" s="31"/>
      <c r="E56" s="31"/>
      <c r="F56" s="31"/>
      <c r="G56" s="51">
        <f>SUM(G53:G55)</f>
        <v>82869</v>
      </c>
      <c r="H56" s="52">
        <f>SUM(H53:H55)</f>
        <v>27699</v>
      </c>
      <c r="I56" s="86">
        <f>SUM(G56:H56)</f>
        <v>110568</v>
      </c>
    </row>
    <row r="57" spans="1:9" ht="9" customHeight="1">
      <c r="A57" s="81"/>
      <c r="B57" s="82"/>
      <c r="C57" s="83"/>
      <c r="D57" s="83"/>
      <c r="E57" s="83"/>
      <c r="F57" s="83"/>
      <c r="G57" s="88"/>
      <c r="H57" s="84"/>
      <c r="I57" s="87"/>
    </row>
    <row r="58" spans="1:9" ht="18.75" customHeight="1">
      <c r="A58" s="78"/>
      <c r="B58" s="85" t="s">
        <v>60</v>
      </c>
      <c r="C58" s="79"/>
      <c r="D58" s="79"/>
      <c r="E58" s="79"/>
      <c r="F58" s="80"/>
      <c r="G58" s="51">
        <f>+(G53-G34-G42-G48-G50)</f>
        <v>55961</v>
      </c>
      <c r="H58" s="89">
        <f>+(H53-H34-H42-H48-H50)</f>
        <v>20984</v>
      </c>
      <c r="I58" s="89">
        <f>SUM(G58:H58)</f>
        <v>76945</v>
      </c>
    </row>
    <row r="59" spans="2:9" ht="12.75">
      <c r="B59" s="25"/>
      <c r="C59" s="25"/>
      <c r="D59" s="25"/>
      <c r="E59" s="25"/>
      <c r="F59" s="25"/>
      <c r="G59" s="55"/>
      <c r="H59" s="55"/>
      <c r="I59" s="5"/>
    </row>
    <row r="60" spans="1:9" s="2" customFormat="1" ht="12.75">
      <c r="A60" s="47"/>
      <c r="G60" s="5"/>
      <c r="H60" s="5"/>
      <c r="I60" s="5"/>
    </row>
    <row r="61" spans="1:9" s="2" customFormat="1" ht="12" customHeight="1">
      <c r="A61" s="47"/>
      <c r="G61" s="5"/>
      <c r="H61" s="5"/>
      <c r="I61" s="5"/>
    </row>
    <row r="62" spans="1:9" s="2" customFormat="1" ht="12" customHeight="1">
      <c r="A62" s="48"/>
      <c r="C62" s="12"/>
      <c r="G62" s="5"/>
      <c r="H62" s="5"/>
      <c r="I62" s="5"/>
    </row>
    <row r="63" spans="1:9" s="2" customFormat="1" ht="12" customHeight="1">
      <c r="A63" s="48"/>
      <c r="C63" s="12"/>
      <c r="G63" s="5"/>
      <c r="H63" s="5"/>
      <c r="I63" s="5"/>
    </row>
    <row r="64" spans="1:9" s="2" customFormat="1" ht="12" customHeight="1">
      <c r="A64" s="48"/>
      <c r="G64" s="5"/>
      <c r="H64" s="5"/>
      <c r="I64" s="5"/>
    </row>
    <row r="65" spans="1:9" s="2" customFormat="1" ht="12" customHeight="1">
      <c r="A65" s="48"/>
      <c r="G65" s="5"/>
      <c r="H65" s="5"/>
      <c r="I65" s="5"/>
    </row>
    <row r="66" spans="1:9" s="2" customFormat="1" ht="12.75">
      <c r="A66" s="48"/>
      <c r="G66" s="5"/>
      <c r="H66" s="5"/>
      <c r="I66" s="5"/>
    </row>
    <row r="67" spans="1:9" s="2" customFormat="1" ht="12.75">
      <c r="A67" s="47"/>
      <c r="C67" s="10"/>
      <c r="D67" s="10"/>
      <c r="E67" s="10"/>
      <c r="F67" s="10"/>
      <c r="G67" s="5"/>
      <c r="H67" s="5"/>
      <c r="I67" s="5"/>
    </row>
    <row r="68" spans="1:9" s="2" customFormat="1" ht="12.75">
      <c r="A68" s="47"/>
      <c r="G68" s="5"/>
      <c r="H68" s="5"/>
      <c r="I68" s="5"/>
    </row>
    <row r="69" spans="1:9" s="2" customFormat="1" ht="12.75">
      <c r="A69" s="49"/>
      <c r="G69" s="5"/>
      <c r="H69" s="5"/>
      <c r="I69" s="5"/>
    </row>
    <row r="70" spans="1:9" s="2" customFormat="1" ht="12.75">
      <c r="A70" s="48"/>
      <c r="C70" s="11"/>
      <c r="D70" s="11"/>
      <c r="E70" s="11"/>
      <c r="F70" s="11"/>
      <c r="G70" s="5"/>
      <c r="H70" s="5"/>
      <c r="I70" s="5"/>
    </row>
    <row r="71" spans="1:9" s="2" customFormat="1" ht="12.75">
      <c r="A71" s="48"/>
      <c r="C71" s="11"/>
      <c r="D71" s="11"/>
      <c r="E71" s="11"/>
      <c r="F71" s="11"/>
      <c r="G71" s="5"/>
      <c r="H71" s="5"/>
      <c r="I71" s="5"/>
    </row>
    <row r="72" spans="1:9" s="2" customFormat="1" ht="12.75">
      <c r="A72" s="48"/>
      <c r="C72" s="11"/>
      <c r="D72" s="11"/>
      <c r="E72" s="11"/>
      <c r="F72" s="11"/>
      <c r="G72" s="5"/>
      <c r="H72" s="5"/>
      <c r="I72" s="5"/>
    </row>
    <row r="73" spans="1:9" s="2" customFormat="1" ht="12.75">
      <c r="A73" s="48"/>
      <c r="C73" s="11"/>
      <c r="D73" s="11"/>
      <c r="E73" s="11"/>
      <c r="F73" s="11"/>
      <c r="G73" s="5"/>
      <c r="H73" s="5"/>
      <c r="I73" s="5"/>
    </row>
    <row r="74" spans="1:9" s="2" customFormat="1" ht="12.75">
      <c r="A74" s="48"/>
      <c r="C74" s="11"/>
      <c r="D74" s="11"/>
      <c r="E74" s="11"/>
      <c r="F74" s="11"/>
      <c r="G74" s="5"/>
      <c r="H74" s="5"/>
      <c r="I74" s="5"/>
    </row>
    <row r="75" spans="1:9" s="2" customFormat="1" ht="12.75">
      <c r="A75" s="47"/>
      <c r="G75" s="5"/>
      <c r="H75" s="5"/>
      <c r="I75" s="5"/>
    </row>
    <row r="76" spans="1:9" s="2" customFormat="1" ht="12.75">
      <c r="A76" s="49"/>
      <c r="G76" s="5"/>
      <c r="H76" s="5"/>
      <c r="I76" s="5"/>
    </row>
    <row r="77" spans="1:9" s="2" customFormat="1" ht="12.75">
      <c r="A77" s="47"/>
      <c r="G77" s="6"/>
      <c r="H77" s="3"/>
      <c r="I77" s="5"/>
    </row>
    <row r="78" spans="1:9" s="2" customFormat="1" ht="12.75">
      <c r="A78" s="47"/>
      <c r="G78" s="5"/>
      <c r="H78" s="5"/>
      <c r="I78" s="5"/>
    </row>
    <row r="79" spans="1:9" s="2" customFormat="1" ht="12.75">
      <c r="A79" s="47"/>
      <c r="G79" s="5"/>
      <c r="H79" s="5"/>
      <c r="I79" s="5"/>
    </row>
    <row r="80" spans="1:9" s="2" customFormat="1" ht="12.75">
      <c r="A80" s="47"/>
      <c r="G80" s="9"/>
      <c r="H80" s="9"/>
      <c r="I80" s="5"/>
    </row>
    <row r="81" spans="1:9" s="2" customFormat="1" ht="12.75">
      <c r="A81" s="47"/>
      <c r="G81" s="5"/>
      <c r="H81" s="5"/>
      <c r="I81" s="5"/>
    </row>
    <row r="82" spans="1:9" s="2" customFormat="1" ht="12.75">
      <c r="A82" s="49"/>
      <c r="G82" s="8"/>
      <c r="H82" s="8"/>
      <c r="I82" s="8"/>
    </row>
    <row r="83" spans="1:9" s="2" customFormat="1" ht="12.75">
      <c r="A83" s="47"/>
      <c r="G83" s="3"/>
      <c r="H83" s="3"/>
      <c r="I83" s="5"/>
    </row>
    <row r="84" spans="1:9" ht="12.75">
      <c r="A84" s="47"/>
      <c r="B84" s="2"/>
      <c r="C84" s="2"/>
      <c r="D84" s="2"/>
      <c r="E84" s="2"/>
      <c r="F84" s="2"/>
      <c r="G84" s="3"/>
      <c r="H84" s="3"/>
      <c r="I84" s="3"/>
    </row>
    <row r="85" spans="1:9" ht="12.75">
      <c r="A85" s="47"/>
      <c r="B85" s="2"/>
      <c r="C85" s="2"/>
      <c r="D85" s="2"/>
      <c r="E85" s="2"/>
      <c r="F85" s="2"/>
      <c r="G85" s="3"/>
      <c r="H85" s="3"/>
      <c r="I85" s="3"/>
    </row>
    <row r="86" spans="1:9" ht="12.75">
      <c r="A86" s="47"/>
      <c r="B86" s="2"/>
      <c r="C86" s="2"/>
      <c r="D86" s="2"/>
      <c r="E86" s="2"/>
      <c r="F86" s="2"/>
      <c r="G86" s="3"/>
      <c r="H86" s="3"/>
      <c r="I86" s="7"/>
    </row>
    <row r="87" spans="1:9" ht="12.75">
      <c r="A87" s="47"/>
      <c r="B87" s="2"/>
      <c r="C87" s="2"/>
      <c r="D87" s="2"/>
      <c r="E87" s="2"/>
      <c r="F87" s="2"/>
      <c r="G87" s="3"/>
      <c r="H87" s="3"/>
      <c r="I87" s="7"/>
    </row>
    <row r="88" spans="7:9" ht="12.75">
      <c r="G88" s="7"/>
      <c r="H88" s="7"/>
      <c r="I88" s="7"/>
    </row>
    <row r="89" spans="7:9" ht="12.75">
      <c r="G89" s="7"/>
      <c r="H89" s="7"/>
      <c r="I89" s="7"/>
    </row>
    <row r="90" spans="7:9" ht="12.75">
      <c r="G90" s="7"/>
      <c r="H90" s="7"/>
      <c r="I90" s="7"/>
    </row>
    <row r="91" spans="7:9" ht="12.75">
      <c r="G91" s="7"/>
      <c r="H91" s="7"/>
      <c r="I91" s="7"/>
    </row>
    <row r="92" spans="7:9" ht="12.75">
      <c r="G92" s="7"/>
      <c r="H92" s="7"/>
      <c r="I92" s="7"/>
    </row>
    <row r="93" spans="7:9" ht="12.75">
      <c r="G93" s="7"/>
      <c r="H93" s="7"/>
      <c r="I93" s="7"/>
    </row>
    <row r="94" spans="7:9" ht="12.75">
      <c r="G94" s="7"/>
      <c r="H94" s="7"/>
      <c r="I94" s="7"/>
    </row>
    <row r="95" spans="7:9" ht="12.75">
      <c r="G95" s="7"/>
      <c r="H95" s="7"/>
      <c r="I95" s="7"/>
    </row>
    <row r="96" spans="7:9" ht="12.75">
      <c r="G96" s="7"/>
      <c r="H96" s="7"/>
      <c r="I96" s="7"/>
    </row>
    <row r="97" spans="7:9" ht="12.75">
      <c r="G97" s="7"/>
      <c r="H97" s="7"/>
      <c r="I97" s="7"/>
    </row>
    <row r="98" spans="7:9" ht="12.75">
      <c r="G98" s="7"/>
      <c r="H98" s="7"/>
      <c r="I98" s="7"/>
    </row>
    <row r="99" spans="7:9" ht="12.75">
      <c r="G99" s="7"/>
      <c r="H99" s="7"/>
      <c r="I99" s="7"/>
    </row>
    <row r="100" spans="7:9" ht="12.75">
      <c r="G100" s="7"/>
      <c r="H100" s="7"/>
      <c r="I100" s="7"/>
    </row>
    <row r="101" spans="7:9" ht="12.75">
      <c r="G101" s="7"/>
      <c r="H101" s="7"/>
      <c r="I101" s="7"/>
    </row>
    <row r="102" spans="7:9" ht="12.75">
      <c r="G102" s="7"/>
      <c r="H102" s="7"/>
      <c r="I102" s="7"/>
    </row>
    <row r="103" spans="7:9" ht="12.75">
      <c r="G103" s="7"/>
      <c r="H103" s="7"/>
      <c r="I103" s="7"/>
    </row>
    <row r="104" spans="7:9" ht="12.75">
      <c r="G104" s="7"/>
      <c r="H104" s="7"/>
      <c r="I104" s="7"/>
    </row>
    <row r="105" spans="7:9" ht="12.75">
      <c r="G105" s="7"/>
      <c r="H105" s="7"/>
      <c r="I105" s="7"/>
    </row>
    <row r="106" spans="7:9" ht="12.75">
      <c r="G106" s="7"/>
      <c r="H106" s="7"/>
      <c r="I106" s="7"/>
    </row>
    <row r="107" spans="7:9" ht="12.75">
      <c r="G107" s="7"/>
      <c r="H107" s="7"/>
      <c r="I107" s="7"/>
    </row>
    <row r="108" spans="7:9" ht="12.75">
      <c r="G108" s="7"/>
      <c r="H108" s="7"/>
      <c r="I108" s="7"/>
    </row>
    <row r="109" spans="7:9" ht="12.75">
      <c r="G109" s="7"/>
      <c r="H109" s="7"/>
      <c r="I109" s="7"/>
    </row>
    <row r="110" spans="7:9" ht="12.75">
      <c r="G110" s="7"/>
      <c r="H110" s="7"/>
      <c r="I110" s="7"/>
    </row>
    <row r="111" spans="7:9" ht="12.75">
      <c r="G111" s="7"/>
      <c r="H111" s="7"/>
      <c r="I111" s="7"/>
    </row>
    <row r="112" spans="7:9" ht="12.75">
      <c r="G112" s="7"/>
      <c r="H112" s="7"/>
      <c r="I112" s="7"/>
    </row>
    <row r="113" spans="7:9" ht="12.75">
      <c r="G113" s="7"/>
      <c r="H113" s="7"/>
      <c r="I113" s="7"/>
    </row>
    <row r="114" spans="7:9" ht="12.75">
      <c r="G114" s="7"/>
      <c r="H114" s="7"/>
      <c r="I114" s="7"/>
    </row>
    <row r="115" spans="7:9" ht="12.75">
      <c r="G115" s="7"/>
      <c r="H115" s="7"/>
      <c r="I115" s="7"/>
    </row>
    <row r="116" spans="7:9" ht="12.75">
      <c r="G116" s="7"/>
      <c r="H116" s="7"/>
      <c r="I116" s="7"/>
    </row>
    <row r="117" spans="7:9" ht="12.75">
      <c r="G117" s="7"/>
      <c r="H117" s="7"/>
      <c r="I117" s="7"/>
    </row>
    <row r="118" spans="7:9" ht="12.75">
      <c r="G118" s="7"/>
      <c r="H118" s="7"/>
      <c r="I118" s="7"/>
    </row>
    <row r="119" spans="7:9" ht="12.75">
      <c r="G119" s="7"/>
      <c r="H119" s="7"/>
      <c r="I119" s="7"/>
    </row>
    <row r="120" spans="7:9" ht="12.75">
      <c r="G120" s="7"/>
      <c r="H120" s="7"/>
      <c r="I120" s="7"/>
    </row>
    <row r="121" spans="7:9" ht="12.75">
      <c r="G121" s="7"/>
      <c r="H121" s="7"/>
      <c r="I121" s="7"/>
    </row>
    <row r="122" spans="7:9" ht="12.75">
      <c r="G122" s="7"/>
      <c r="H122" s="7"/>
      <c r="I122" s="7"/>
    </row>
    <row r="123" spans="7:9" ht="12.75">
      <c r="G123" s="7"/>
      <c r="H123" s="7"/>
      <c r="I123" s="7"/>
    </row>
    <row r="124" spans="7:9" ht="12.75">
      <c r="G124" s="7"/>
      <c r="H124" s="7"/>
      <c r="I124" s="7"/>
    </row>
    <row r="125" spans="7:9" ht="12.75">
      <c r="G125" s="7"/>
      <c r="H125" s="7"/>
      <c r="I125" s="7"/>
    </row>
    <row r="126" spans="7:9" ht="12.75">
      <c r="G126" s="7"/>
      <c r="H126" s="7"/>
      <c r="I126" s="7"/>
    </row>
    <row r="127" spans="7:9" ht="12.75">
      <c r="G127" s="7"/>
      <c r="H127" s="7"/>
      <c r="I127" s="7"/>
    </row>
    <row r="128" spans="7:9" ht="12.75">
      <c r="G128" s="7"/>
      <c r="H128" s="7"/>
      <c r="I128" s="7"/>
    </row>
    <row r="129" spans="7:9" ht="12.75">
      <c r="G129" s="7"/>
      <c r="H129" s="7"/>
      <c r="I129" s="7"/>
    </row>
    <row r="130" spans="7:9" ht="12.75">
      <c r="G130" s="7"/>
      <c r="H130" s="7"/>
      <c r="I130" s="7"/>
    </row>
    <row r="131" spans="7:9" ht="12.75">
      <c r="G131" s="7"/>
      <c r="H131" s="7"/>
      <c r="I131" s="7"/>
    </row>
    <row r="132" spans="7:9" ht="12.75">
      <c r="G132" s="7"/>
      <c r="H132" s="7"/>
      <c r="I132" s="7"/>
    </row>
    <row r="133" spans="7:9" ht="12.75">
      <c r="G133" s="7"/>
      <c r="H133" s="7"/>
      <c r="I133" s="7"/>
    </row>
    <row r="134" spans="7:9" ht="12.75">
      <c r="G134" s="7"/>
      <c r="H134" s="7"/>
      <c r="I134" s="7"/>
    </row>
    <row r="135" spans="7:9" ht="12.75">
      <c r="G135" s="7"/>
      <c r="H135" s="7"/>
      <c r="I135" s="7"/>
    </row>
    <row r="136" spans="7:9" ht="12.75">
      <c r="G136" s="7"/>
      <c r="H136" s="7"/>
      <c r="I136" s="7"/>
    </row>
    <row r="137" spans="7:9" ht="12.75">
      <c r="G137" s="7"/>
      <c r="H137" s="7"/>
      <c r="I137" s="7"/>
    </row>
    <row r="138" spans="7:9" ht="12.75">
      <c r="G138" s="7"/>
      <c r="H138" s="7"/>
      <c r="I138" s="7"/>
    </row>
    <row r="139" spans="7:9" ht="12.75">
      <c r="G139" s="7"/>
      <c r="H139" s="7"/>
      <c r="I139" s="7"/>
    </row>
    <row r="140" spans="7:9" ht="12.75">
      <c r="G140" s="7"/>
      <c r="H140" s="7"/>
      <c r="I140" s="7"/>
    </row>
    <row r="141" spans="7:9" ht="12.75">
      <c r="G141" s="7"/>
      <c r="H141" s="7"/>
      <c r="I141" s="7"/>
    </row>
    <row r="142" spans="7:9" ht="12.75">
      <c r="G142" s="7"/>
      <c r="H142" s="7"/>
      <c r="I142" s="7"/>
    </row>
    <row r="143" spans="7:9" ht="12.75">
      <c r="G143" s="7"/>
      <c r="H143" s="7"/>
      <c r="I143" s="7"/>
    </row>
    <row r="144" spans="7:9" ht="12.75">
      <c r="G144" s="7"/>
      <c r="H144" s="7"/>
      <c r="I144" s="7"/>
    </row>
    <row r="145" spans="7:9" ht="12.75">
      <c r="G145" s="7"/>
      <c r="H145" s="7"/>
      <c r="I145" s="7"/>
    </row>
    <row r="146" spans="7:9" ht="12.75">
      <c r="G146" s="7"/>
      <c r="H146" s="7"/>
      <c r="I146" s="7"/>
    </row>
    <row r="147" spans="7:9" ht="12.75">
      <c r="G147" s="7"/>
      <c r="H147" s="7"/>
      <c r="I147" s="7"/>
    </row>
    <row r="148" spans="7:9" ht="12.75">
      <c r="G148" s="7"/>
      <c r="H148" s="7"/>
      <c r="I148" s="7"/>
    </row>
    <row r="149" spans="7:9" ht="12.75">
      <c r="G149" s="7"/>
      <c r="H149" s="7"/>
      <c r="I149" s="7"/>
    </row>
    <row r="150" spans="7:9" ht="12.75">
      <c r="G150" s="7"/>
      <c r="H150" s="7"/>
      <c r="I150" s="7"/>
    </row>
    <row r="151" spans="7:9" ht="12.75">
      <c r="G151" s="7"/>
      <c r="H151" s="7"/>
      <c r="I151" s="7"/>
    </row>
    <row r="152" spans="7:9" ht="12.75">
      <c r="G152" s="7"/>
      <c r="H152" s="7"/>
      <c r="I152" s="7"/>
    </row>
    <row r="153" spans="7:9" ht="12.75">
      <c r="G153" s="7"/>
      <c r="H153" s="7"/>
      <c r="I153" s="7"/>
    </row>
    <row r="154" spans="7:9" ht="12.75">
      <c r="G154" s="7"/>
      <c r="H154" s="7"/>
      <c r="I154" s="7"/>
    </row>
    <row r="155" spans="7:9" ht="12.75">
      <c r="G155" s="7"/>
      <c r="H155" s="7"/>
      <c r="I155" s="7"/>
    </row>
    <row r="156" spans="7:9" ht="12.75">
      <c r="G156" s="7"/>
      <c r="H156" s="7"/>
      <c r="I156" s="7"/>
    </row>
    <row r="157" spans="7:9" ht="12.75">
      <c r="G157" s="7"/>
      <c r="H157" s="7"/>
      <c r="I157" s="7"/>
    </row>
    <row r="158" spans="7:9" ht="12.75">
      <c r="G158" s="7"/>
      <c r="H158" s="7"/>
      <c r="I158" s="7"/>
    </row>
    <row r="159" spans="7:9" ht="12.75">
      <c r="G159" s="7"/>
      <c r="H159" s="7"/>
      <c r="I159" s="7"/>
    </row>
    <row r="160" spans="7:9" ht="12.75">
      <c r="G160" s="7"/>
      <c r="H160" s="7"/>
      <c r="I160" s="7"/>
    </row>
    <row r="161" spans="7:9" ht="12.75">
      <c r="G161" s="7"/>
      <c r="H161" s="7"/>
      <c r="I161" s="7"/>
    </row>
    <row r="162" spans="7:9" ht="12.75">
      <c r="G162" s="7"/>
      <c r="H162" s="7"/>
      <c r="I162" s="7"/>
    </row>
    <row r="163" spans="7:9" ht="12.75">
      <c r="G163" s="7"/>
      <c r="H163" s="7"/>
      <c r="I163" s="7"/>
    </row>
    <row r="164" spans="7:9" ht="12.75">
      <c r="G164" s="7"/>
      <c r="H164" s="7"/>
      <c r="I164" s="7"/>
    </row>
    <row r="165" spans="7:9" ht="12.75">
      <c r="G165" s="7"/>
      <c r="H165" s="7"/>
      <c r="I165" s="7"/>
    </row>
    <row r="166" spans="7:9" ht="12.75">
      <c r="G166" s="7"/>
      <c r="H166" s="7"/>
      <c r="I166" s="7"/>
    </row>
    <row r="167" spans="7:9" ht="12.75">
      <c r="G167" s="7"/>
      <c r="H167" s="7"/>
      <c r="I167" s="7"/>
    </row>
    <row r="168" spans="7:9" ht="12.75">
      <c r="G168" s="7"/>
      <c r="H168" s="7"/>
      <c r="I168" s="7"/>
    </row>
  </sheetData>
  <sheetProtection/>
  <mergeCells count="9">
    <mergeCell ref="C51:F51"/>
    <mergeCell ref="B42:F42"/>
    <mergeCell ref="C37:F37"/>
    <mergeCell ref="A1:B1"/>
    <mergeCell ref="C2:F2"/>
    <mergeCell ref="C18:F18"/>
    <mergeCell ref="B17:F17"/>
    <mergeCell ref="B32:F32"/>
    <mergeCell ref="B33:F33"/>
  </mergeCells>
  <conditionalFormatting sqref="G48:H48">
    <cfRule type="cellIs" priority="1" dxfId="0" operator="greaterThan" stopIfTrue="1">
      <formula>0</formula>
    </cfRule>
  </conditionalFormatting>
  <hyperlinks>
    <hyperlink ref="B19" r:id="rId1" display="Current Fringe Rates"/>
    <hyperlink ref="B51" r:id="rId2" display="Tuition Calculator"/>
    <hyperlink ref="B55" r:id="rId3" display="Indirect Cost Rates"/>
  </hyperlinks>
  <printOptions horizontalCentered="1"/>
  <pageMargins left="0" right="0" top="0.15" bottom="0" header="0" footer="0"/>
  <pageSetup horizontalDpi="300" verticalDpi="300" orientation="portrait" scale="96" r:id="rId4"/>
  <headerFooter alignWithMargins="0">
    <oddFooter xml:space="preserve">&amp;R&amp;"Arial,Italic"&amp;8&amp;F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A. Hopkins</dc:creator>
  <cp:keywords/>
  <dc:description/>
  <cp:lastModifiedBy>HuskyPC</cp:lastModifiedBy>
  <cp:lastPrinted>2011-05-13T18:07:27Z</cp:lastPrinted>
  <dcterms:created xsi:type="dcterms:W3CDTF">1997-12-22T21:13:15Z</dcterms:created>
  <dcterms:modified xsi:type="dcterms:W3CDTF">2012-07-30T11:28:22Z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