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<sst xmlns="http://schemas.openxmlformats.org/spreadsheetml/2006/main" count="124" uniqueCount="74">
  <si>
    <t>Proposal title:</t>
  </si>
  <si>
    <t>Mapping the Spectrum of Light Quark Mesons and Gluonic Excitations using Linearly Polarized Photons</t>
  </si>
  <si>
    <t>average size of raw event</t>
  </si>
  <si>
    <t>kB</t>
  </si>
  <si>
    <t>raw event rate (level 1)</t>
  </si>
  <si>
    <t>events/s</t>
  </si>
  <si>
    <t>s/yr</t>
  </si>
  <si>
    <t>live fraction * useful beam</t>
  </si>
  <si>
    <t>ev/yr</t>
  </si>
  <si>
    <t>total event data</t>
  </si>
  <si>
    <t>PB/yr</t>
  </si>
  <si>
    <t>Raw Data Expected:</t>
  </si>
  <si>
    <t>Simulation Compute Power:</t>
  </si>
  <si>
    <t>HDGeant3 measurements:</t>
  </si>
  <si>
    <t>machine</t>
  </si>
  <si>
    <t>Ebeam</t>
  </si>
  <si>
    <t>MIPS</t>
  </si>
  <si>
    <t>SPECfp95</t>
  </si>
  <si>
    <t>SPECint95</t>
  </si>
  <si>
    <t>GeV</t>
  </si>
  <si>
    <t>final state</t>
  </si>
  <si>
    <r>
      <t>3prong,0</t>
    </r>
    <r>
      <rPr>
        <sz val="10"/>
        <rFont val="Symbol"/>
        <family val="1"/>
      </rPr>
      <t>g</t>
    </r>
  </si>
  <si>
    <r>
      <t>3prong,2</t>
    </r>
    <r>
      <rPr>
        <sz val="10"/>
        <rFont val="Symbol"/>
        <family val="1"/>
      </rPr>
      <t>g</t>
    </r>
  </si>
  <si>
    <r>
      <t>5prong,0</t>
    </r>
    <r>
      <rPr>
        <sz val="10"/>
        <rFont val="Symbol"/>
        <family val="1"/>
      </rPr>
      <t>g</t>
    </r>
  </si>
  <si>
    <r>
      <t>5prong,2</t>
    </r>
    <r>
      <rPr>
        <sz val="10"/>
        <rFont val="Symbol"/>
        <family val="1"/>
      </rPr>
      <t>g</t>
    </r>
  </si>
  <si>
    <t>x86_32</t>
  </si>
  <si>
    <t>K7 2800+</t>
  </si>
  <si>
    <t>machine ratings:</t>
  </si>
  <si>
    <t>rate</t>
  </si>
  <si>
    <t>i686_32</t>
  </si>
  <si>
    <t>1GHz xeon</t>
  </si>
  <si>
    <t>K7 1.2GHz</t>
  </si>
  <si>
    <t>x86_64</t>
  </si>
  <si>
    <t>K8 1.6GHz</t>
  </si>
  <si>
    <t>(condor)</t>
  </si>
  <si>
    <t>MFLOPS</t>
  </si>
  <si>
    <t>(spec'ed)</t>
  </si>
  <si>
    <t>(scaled)</t>
  </si>
  <si>
    <t>s/event</t>
  </si>
  <si>
    <t>HDGeant4 estimate:</t>
  </si>
  <si>
    <t>SPECint95 s/event</t>
  </si>
  <si>
    <t>MC events/analysis channel</t>
  </si>
  <si>
    <t>number of analysis channels</t>
  </si>
  <si>
    <t>total SPECint95 cpu:</t>
  </si>
  <si>
    <t>SPECint95 hours</t>
  </si>
  <si>
    <t>MC inefficiency factor</t>
  </si>
  <si>
    <t>Online Disk Storage Required:</t>
  </si>
  <si>
    <t>real data staging</t>
  </si>
  <si>
    <t>MC data staging</t>
  </si>
  <si>
    <t>total work disk:</t>
  </si>
  <si>
    <t>TB</t>
  </si>
  <si>
    <t>estimated DST size</t>
  </si>
  <si>
    <t>KB</t>
  </si>
  <si>
    <t>analysis dataset (real)</t>
  </si>
  <si>
    <t>events</t>
  </si>
  <si>
    <t>analysis dataset (MC)</t>
  </si>
  <si>
    <t>total concurrent analyses</t>
  </si>
  <si>
    <t>calibration staging area</t>
  </si>
  <si>
    <t>MC data staging area</t>
  </si>
  <si>
    <t>Imported Data from Outside Jlab:</t>
  </si>
  <si>
    <t>raw MC event size</t>
  </si>
  <si>
    <t>total MC events generated</t>
  </si>
  <si>
    <t>total MC archive imports:</t>
  </si>
  <si>
    <t>Exported Data to Outside Jlab:</t>
  </si>
  <si>
    <t>real DST size / analysis</t>
  </si>
  <si>
    <t>number of offsite analyses</t>
  </si>
  <si>
    <t>total DST exports:</t>
  </si>
  <si>
    <t>inefficiency factor</t>
  </si>
  <si>
    <t>MC DST size / analysis</t>
  </si>
  <si>
    <t>(this is level 1, tagged event rate is only 1.5 KHz)</t>
  </si>
  <si>
    <t>tagged event fraction</t>
  </si>
  <si>
    <t>total events to tape</t>
  </si>
  <si>
    <t>(assumes level-3 trigger is not in use)</t>
  </si>
  <si>
    <t>KB/event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</si>
</sst>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E+00"/>
    <numFmt numFmtId="166" formatCode="0.E+00"/>
    <numFmt numFmtId="167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1" fontId="0" fillId="2" borderId="3" xfId="0" applyNumberFormat="1" applyFill="1" applyBorder="1" applyAlignment="1">
      <alignment/>
    </xf>
    <xf numFmtId="2" fontId="0" fillId="0" borderId="0" xfId="0" applyNumberFormat="1" applyAlignment="1">
      <alignment/>
    </xf>
    <xf numFmtId="1" fontId="0" fillId="2" borderId="3" xfId="0" applyNumberFormat="1" applyFill="1" applyBorder="1" applyAlignment="1">
      <alignment/>
    </xf>
    <xf numFmtId="165" fontId="0" fillId="2" borderId="3" xfId="0" applyNumberFormat="1" applyFill="1" applyBorder="1" applyAlignment="1">
      <alignment/>
    </xf>
    <xf numFmtId="167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B1">
      <selection activeCell="G32" sqref="G32"/>
    </sheetView>
  </sheetViews>
  <sheetFormatPr defaultColWidth="9.140625" defaultRowHeight="12.75"/>
  <cols>
    <col min="1" max="1" width="32.57421875" style="0" customWidth="1"/>
    <col min="2" max="2" width="24.140625" style="0" customWidth="1"/>
    <col min="3" max="3" width="10.421875" style="0" customWidth="1"/>
    <col min="4" max="4" width="10.00390625" style="0" customWidth="1"/>
    <col min="8" max="8" width="10.421875" style="0" customWidth="1"/>
    <col min="11" max="11" width="10.28125" style="0" customWidth="1"/>
    <col min="13" max="13" width="10.00390625" style="0" customWidth="1"/>
  </cols>
  <sheetData>
    <row r="1" spans="1:2" ht="12.75">
      <c r="A1" s="1" t="s">
        <v>0</v>
      </c>
      <c r="B1" t="s">
        <v>1</v>
      </c>
    </row>
    <row r="3" spans="1:4" ht="12.75">
      <c r="A3" s="1" t="s">
        <v>11</v>
      </c>
      <c r="B3" t="s">
        <v>2</v>
      </c>
      <c r="C3">
        <v>10</v>
      </c>
      <c r="D3" t="s">
        <v>3</v>
      </c>
    </row>
    <row r="4" spans="2:5" ht="12.75">
      <c r="B4" t="s">
        <v>4</v>
      </c>
      <c r="C4" s="2">
        <v>20000</v>
      </c>
      <c r="D4" t="s">
        <v>5</v>
      </c>
      <c r="E4" t="s">
        <v>69</v>
      </c>
    </row>
    <row r="5" spans="2:4" ht="12.75">
      <c r="B5" t="s">
        <v>7</v>
      </c>
      <c r="C5" s="2">
        <v>5000000</v>
      </c>
      <c r="D5" t="s">
        <v>6</v>
      </c>
    </row>
    <row r="6" spans="2:5" ht="12.75">
      <c r="B6" t="s">
        <v>71</v>
      </c>
      <c r="C6" s="2">
        <f>C4*C5</f>
        <v>100000000000</v>
      </c>
      <c r="D6" t="s">
        <v>8</v>
      </c>
      <c r="E6" t="s">
        <v>72</v>
      </c>
    </row>
    <row r="7" spans="2:3" ht="12.75">
      <c r="B7" t="s">
        <v>70</v>
      </c>
      <c r="C7" s="14">
        <f>1500/C4</f>
        <v>0.075</v>
      </c>
    </row>
    <row r="8" spans="2:4" ht="12.75">
      <c r="B8" s="1" t="s">
        <v>9</v>
      </c>
      <c r="C8" s="9">
        <f>C6*C3/1000000000000</f>
        <v>1</v>
      </c>
      <c r="D8" s="8" t="s">
        <v>10</v>
      </c>
    </row>
    <row r="10" spans="1:13" ht="12.75">
      <c r="A10" s="1" t="s">
        <v>12</v>
      </c>
      <c r="B10" t="s">
        <v>13</v>
      </c>
      <c r="C10" s="3" t="s">
        <v>15</v>
      </c>
      <c r="E10" t="s">
        <v>20</v>
      </c>
      <c r="G10" s="3" t="s">
        <v>14</v>
      </c>
      <c r="I10" s="3" t="s">
        <v>28</v>
      </c>
      <c r="K10" s="3" t="s">
        <v>18</v>
      </c>
      <c r="M10" t="s">
        <v>17</v>
      </c>
    </row>
    <row r="11" spans="3:14" ht="12.75">
      <c r="C11">
        <v>9</v>
      </c>
      <c r="D11" t="s">
        <v>19</v>
      </c>
      <c r="E11" t="s">
        <v>21</v>
      </c>
      <c r="G11" t="s">
        <v>29</v>
      </c>
      <c r="H11" t="s">
        <v>30</v>
      </c>
      <c r="I11">
        <v>0.465</v>
      </c>
      <c r="J11" t="s">
        <v>38</v>
      </c>
      <c r="K11" s="5">
        <f>I18*I11</f>
        <v>21.855</v>
      </c>
      <c r="L11" t="s">
        <v>38</v>
      </c>
      <c r="M11" s="5">
        <f>K18*I11</f>
        <v>14.88</v>
      </c>
      <c r="N11" t="s">
        <v>38</v>
      </c>
    </row>
    <row r="12" spans="3:14" ht="12.75">
      <c r="C12">
        <v>9</v>
      </c>
      <c r="D12" t="s">
        <v>19</v>
      </c>
      <c r="E12" t="s">
        <v>22</v>
      </c>
      <c r="G12" t="s">
        <v>25</v>
      </c>
      <c r="H12" t="s">
        <v>26</v>
      </c>
      <c r="I12" s="4">
        <v>0.19</v>
      </c>
      <c r="J12" t="s">
        <v>38</v>
      </c>
      <c r="K12" s="5">
        <f>I20*I12</f>
        <v>25.003999999999998</v>
      </c>
      <c r="L12" t="s">
        <v>38</v>
      </c>
      <c r="M12" s="5">
        <f>K20*I12</f>
        <v>14.765714285714285</v>
      </c>
      <c r="N12" t="s">
        <v>38</v>
      </c>
    </row>
    <row r="13" spans="3:14" ht="12.75">
      <c r="C13">
        <v>9</v>
      </c>
      <c r="D13" t="s">
        <v>19</v>
      </c>
      <c r="E13" t="s">
        <v>23</v>
      </c>
      <c r="G13" t="s">
        <v>32</v>
      </c>
      <c r="H13" t="s">
        <v>33</v>
      </c>
      <c r="I13" s="4">
        <v>0.17</v>
      </c>
      <c r="J13" t="s">
        <v>38</v>
      </c>
      <c r="K13" s="5">
        <f>I21*I13</f>
        <v>17.3383</v>
      </c>
      <c r="L13" t="s">
        <v>38</v>
      </c>
      <c r="M13" s="5">
        <f>K21*I13</f>
        <v>9.947428571428572</v>
      </c>
      <c r="N13" t="s">
        <v>38</v>
      </c>
    </row>
    <row r="14" spans="3:14" ht="12.75">
      <c r="C14">
        <v>9</v>
      </c>
      <c r="D14" t="s">
        <v>19</v>
      </c>
      <c r="E14" t="s">
        <v>24</v>
      </c>
      <c r="G14" t="s">
        <v>25</v>
      </c>
      <c r="H14" t="s">
        <v>31</v>
      </c>
      <c r="I14" s="4">
        <v>0.34</v>
      </c>
      <c r="J14" t="s">
        <v>38</v>
      </c>
      <c r="K14" s="5">
        <f>I19*I14</f>
        <v>24.9288</v>
      </c>
      <c r="L14" t="s">
        <v>38</v>
      </c>
      <c r="M14" s="5">
        <f>K19*I14</f>
        <v>14.921142857142858</v>
      </c>
      <c r="N14" t="s">
        <v>38</v>
      </c>
    </row>
    <row r="17" spans="2:11" ht="12.75">
      <c r="B17" t="s">
        <v>27</v>
      </c>
      <c r="C17" s="3" t="s">
        <v>14</v>
      </c>
      <c r="E17" s="3" t="s">
        <v>16</v>
      </c>
      <c r="G17" s="3" t="s">
        <v>35</v>
      </c>
      <c r="I17" t="s">
        <v>18</v>
      </c>
      <c r="K17" t="s">
        <v>17</v>
      </c>
    </row>
    <row r="18" spans="3:12" ht="12.75">
      <c r="C18" t="s">
        <v>29</v>
      </c>
      <c r="D18" t="s">
        <v>30</v>
      </c>
      <c r="E18">
        <v>1000</v>
      </c>
      <c r="F18" t="s">
        <v>34</v>
      </c>
      <c r="G18">
        <v>350</v>
      </c>
      <c r="H18" t="s">
        <v>34</v>
      </c>
      <c r="I18">
        <v>47</v>
      </c>
      <c r="J18" t="s">
        <v>36</v>
      </c>
      <c r="K18">
        <v>32</v>
      </c>
      <c r="L18" t="s">
        <v>36</v>
      </c>
    </row>
    <row r="19" spans="3:12" ht="12.75">
      <c r="C19" t="s">
        <v>25</v>
      </c>
      <c r="D19" t="s">
        <v>31</v>
      </c>
      <c r="E19">
        <v>1560</v>
      </c>
      <c r="F19" t="s">
        <v>34</v>
      </c>
      <c r="G19">
        <v>480</v>
      </c>
      <c r="H19" t="s">
        <v>34</v>
      </c>
      <c r="I19" s="5">
        <f>I$18*E19/E$18</f>
        <v>73.32</v>
      </c>
      <c r="J19" t="s">
        <v>37</v>
      </c>
      <c r="K19" s="5">
        <f>K$18*G19/G$18</f>
        <v>43.885714285714286</v>
      </c>
      <c r="L19" t="s">
        <v>37</v>
      </c>
    </row>
    <row r="20" spans="3:12" ht="12.75">
      <c r="C20" t="s">
        <v>25</v>
      </c>
      <c r="D20" t="s">
        <v>26</v>
      </c>
      <c r="E20">
        <v>2800</v>
      </c>
      <c r="F20" t="s">
        <v>34</v>
      </c>
      <c r="G20">
        <v>850</v>
      </c>
      <c r="H20" t="s">
        <v>34</v>
      </c>
      <c r="I20" s="5">
        <f>I$18*E20/E$18</f>
        <v>131.6</v>
      </c>
      <c r="J20" t="s">
        <v>37</v>
      </c>
      <c r="K20" s="5">
        <f>K$18*G20/G$18</f>
        <v>77.71428571428571</v>
      </c>
      <c r="L20" t="s">
        <v>37</v>
      </c>
    </row>
    <row r="21" spans="3:12" ht="12.75">
      <c r="C21" t="s">
        <v>32</v>
      </c>
      <c r="D21" t="s">
        <v>33</v>
      </c>
      <c r="E21">
        <v>2170</v>
      </c>
      <c r="F21" t="s">
        <v>34</v>
      </c>
      <c r="G21">
        <v>640</v>
      </c>
      <c r="H21" t="s">
        <v>34</v>
      </c>
      <c r="I21" s="5">
        <f>I$18*E21/E$18</f>
        <v>101.99</v>
      </c>
      <c r="J21" t="s">
        <v>37</v>
      </c>
      <c r="K21" s="5">
        <f>K$18*G21/G$18</f>
        <v>58.51428571428571</v>
      </c>
      <c r="L21" t="s">
        <v>37</v>
      </c>
    </row>
    <row r="23" spans="2:4" ht="12.75">
      <c r="B23" t="s">
        <v>39</v>
      </c>
      <c r="C23">
        <v>50</v>
      </c>
      <c r="D23" t="s">
        <v>40</v>
      </c>
    </row>
    <row r="24" spans="2:3" ht="12.75">
      <c r="B24" t="s">
        <v>41</v>
      </c>
      <c r="C24" s="6">
        <v>1000000000</v>
      </c>
    </row>
    <row r="25" spans="2:3" ht="12.75">
      <c r="B25" t="s">
        <v>42</v>
      </c>
      <c r="C25">
        <v>50</v>
      </c>
    </row>
    <row r="26" spans="2:3" ht="12.75">
      <c r="B26" t="s">
        <v>45</v>
      </c>
      <c r="C26">
        <v>1.2</v>
      </c>
    </row>
    <row r="27" spans="2:5" ht="12.75">
      <c r="B27" s="1" t="s">
        <v>43</v>
      </c>
      <c r="C27" s="12">
        <f>C23*C24*C25*C26/3600</f>
        <v>833333333.3333334</v>
      </c>
      <c r="D27" s="7" t="s">
        <v>44</v>
      </c>
      <c r="E27" s="8"/>
    </row>
    <row r="30" spans="1:4" ht="12.75">
      <c r="A30" s="1" t="s">
        <v>46</v>
      </c>
      <c r="B30" t="s">
        <v>57</v>
      </c>
      <c r="C30" s="5">
        <v>10</v>
      </c>
      <c r="D30" t="s">
        <v>50</v>
      </c>
    </row>
    <row r="31" spans="1:4" ht="12.75">
      <c r="A31" s="1"/>
      <c r="B31" t="s">
        <v>58</v>
      </c>
      <c r="C31" s="5">
        <v>5</v>
      </c>
      <c r="D31" t="s">
        <v>50</v>
      </c>
    </row>
    <row r="32" spans="1:4" ht="12.75">
      <c r="A32" s="1"/>
      <c r="B32" t="s">
        <v>51</v>
      </c>
      <c r="C32">
        <v>1</v>
      </c>
      <c r="D32" t="s">
        <v>73</v>
      </c>
    </row>
    <row r="33" spans="2:4" ht="12.75">
      <c r="B33" t="s">
        <v>53</v>
      </c>
      <c r="C33" s="6">
        <v>100000000</v>
      </c>
      <c r="D33" t="s">
        <v>54</v>
      </c>
    </row>
    <row r="34" spans="2:4" ht="12.75">
      <c r="B34" t="s">
        <v>55</v>
      </c>
      <c r="C34" s="6">
        <v>1000000000</v>
      </c>
      <c r="D34" t="s">
        <v>54</v>
      </c>
    </row>
    <row r="35" spans="2:3" ht="12.75">
      <c r="B35" t="s">
        <v>56</v>
      </c>
      <c r="C35">
        <v>50</v>
      </c>
    </row>
    <row r="36" spans="2:4" ht="12.75">
      <c r="B36" t="s">
        <v>47</v>
      </c>
      <c r="C36" s="5">
        <f>C32*C33*C35/1000000000</f>
        <v>5</v>
      </c>
      <c r="D36" t="s">
        <v>50</v>
      </c>
    </row>
    <row r="37" spans="2:4" ht="12.75">
      <c r="B37" t="s">
        <v>48</v>
      </c>
      <c r="C37" s="5">
        <f>C32*C34*C35/1000000000</f>
        <v>50</v>
      </c>
      <c r="D37" t="s">
        <v>50</v>
      </c>
    </row>
    <row r="38" spans="2:4" ht="12.75">
      <c r="B38" s="1" t="s">
        <v>49</v>
      </c>
      <c r="C38" s="11">
        <f>C30+C31+C36+C37</f>
        <v>70</v>
      </c>
      <c r="D38" s="8" t="s">
        <v>50</v>
      </c>
    </row>
    <row r="41" spans="1:4" ht="12.75">
      <c r="A41" s="1" t="s">
        <v>59</v>
      </c>
      <c r="B41" t="s">
        <v>60</v>
      </c>
      <c r="C41">
        <v>10</v>
      </c>
      <c r="D41" t="s">
        <v>52</v>
      </c>
    </row>
    <row r="42" spans="2:4" ht="12.75">
      <c r="B42" t="s">
        <v>61</v>
      </c>
      <c r="C42" s="2">
        <f>C24*C25*C26</f>
        <v>60000000000</v>
      </c>
      <c r="D42" t="s">
        <v>54</v>
      </c>
    </row>
    <row r="43" spans="2:3" ht="12.75">
      <c r="B43" t="s">
        <v>67</v>
      </c>
      <c r="C43">
        <v>1.5</v>
      </c>
    </row>
    <row r="44" spans="2:4" ht="12.75">
      <c r="B44" s="1" t="s">
        <v>62</v>
      </c>
      <c r="C44" s="11">
        <f>C41*C42*C43/1000000000</f>
        <v>900</v>
      </c>
      <c r="D44" s="8" t="s">
        <v>50</v>
      </c>
    </row>
    <row r="47" spans="1:4" ht="12.75">
      <c r="A47" s="1" t="s">
        <v>63</v>
      </c>
      <c r="B47" t="s">
        <v>64</v>
      </c>
      <c r="C47" s="10">
        <f>C33*C32/1000000000</f>
        <v>0.1</v>
      </c>
      <c r="D47" t="s">
        <v>50</v>
      </c>
    </row>
    <row r="48" spans="2:4" ht="12.75">
      <c r="B48" t="s">
        <v>68</v>
      </c>
      <c r="C48" s="13">
        <f>C34*C32/1000000000</f>
        <v>1</v>
      </c>
      <c r="D48" t="s">
        <v>50</v>
      </c>
    </row>
    <row r="49" spans="2:3" ht="12.75">
      <c r="B49" t="s">
        <v>65</v>
      </c>
      <c r="C49" s="5">
        <v>50</v>
      </c>
    </row>
    <row r="50" spans="2:3" ht="12.75">
      <c r="B50" t="s">
        <v>67</v>
      </c>
      <c r="C50">
        <v>3</v>
      </c>
    </row>
    <row r="51" spans="2:4" ht="12.75">
      <c r="B51" s="1" t="s">
        <v>66</v>
      </c>
      <c r="C51" s="11">
        <f>(C47+C48)*C49*C50</f>
        <v>165.00000000000003</v>
      </c>
      <c r="D51" s="8" t="s">
        <v>50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Richard Jones</cp:lastModifiedBy>
  <dcterms:created xsi:type="dcterms:W3CDTF">1996-10-14T23:33:28Z</dcterms:created>
  <dcterms:modified xsi:type="dcterms:W3CDTF">2006-07-06T19:11:43Z</dcterms:modified>
  <cp:category/>
  <cp:version/>
  <cp:contentType/>
  <cp:contentStatus/>
</cp:coreProperties>
</file>