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80" windowWidth="19020" windowHeight="9315" activeTab="2"/>
  </bookViews>
  <sheets>
    <sheet name="Parts List" sheetId="1" r:id="rId1"/>
    <sheet name="Spatial Filter Calc." sheetId="2" r:id="rId2"/>
    <sheet name="Beam Brightness" sheetId="3" r:id="rId3"/>
  </sheets>
  <definedNames/>
  <calcPr fullCalcOnLoad="1"/>
</workbook>
</file>

<file path=xl/sharedStrings.xml><?xml version="1.0" encoding="utf-8"?>
<sst xmlns="http://schemas.openxmlformats.org/spreadsheetml/2006/main" count="142" uniqueCount="120">
  <si>
    <t>Michelson Interferometer Shopping List</t>
  </si>
  <si>
    <t>Category</t>
  </si>
  <si>
    <t>Item</t>
  </si>
  <si>
    <t>Description</t>
  </si>
  <si>
    <t>Qty</t>
  </si>
  <si>
    <t>Breadboard</t>
  </si>
  <si>
    <t>Price</t>
  </si>
  <si>
    <t>Unit</t>
  </si>
  <si>
    <t>Total</t>
  </si>
  <si>
    <t>MB612</t>
  </si>
  <si>
    <t>BS010</t>
  </si>
  <si>
    <t>Beamsplitter Cube</t>
  </si>
  <si>
    <r>
      <t>(1cm)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AR, 400-700nm</t>
    </r>
  </si>
  <si>
    <t>Camera</t>
  </si>
  <si>
    <t>Item #</t>
  </si>
  <si>
    <t>Laser Diode</t>
  </si>
  <si>
    <t>Pinhole</t>
  </si>
  <si>
    <t>Spatial Filter Worksheet</t>
  </si>
  <si>
    <t>wavelength:</t>
  </si>
  <si>
    <t>nm</t>
  </si>
  <si>
    <t>Units</t>
  </si>
  <si>
    <t>smallest available pinhole</t>
  </si>
  <si>
    <t>μm</t>
  </si>
  <si>
    <t>angle of first diffraction minimum:</t>
  </si>
  <si>
    <t>deg</t>
  </si>
  <si>
    <t>using 1/3 of this angle:</t>
  </si>
  <si>
    <t>beam diameter:</t>
  </si>
  <si>
    <t>mm</t>
  </si>
  <si>
    <t>Lens 1 f (rounded)</t>
  </si>
  <si>
    <t>desired beam diameter:</t>
  </si>
  <si>
    <t>Lens 2</t>
  </si>
  <si>
    <t>Lens 2 f</t>
  </si>
  <si>
    <t>Lens 1</t>
  </si>
  <si>
    <t>ME1-P01</t>
  </si>
  <si>
    <t>Protected silver, R=~98%, D25.4mm</t>
  </si>
  <si>
    <t>KM100</t>
  </si>
  <si>
    <t>Kinematic mount</t>
  </si>
  <si>
    <t>1" kinematic mount</t>
  </si>
  <si>
    <t>LMR1</t>
  </si>
  <si>
    <t>1" high post</t>
  </si>
  <si>
    <t>Post</t>
  </si>
  <si>
    <t>LMR05</t>
  </si>
  <si>
    <t>Lens 1 holder</t>
  </si>
  <si>
    <t>1/2" optics holder</t>
  </si>
  <si>
    <t>Lens 2 holder</t>
  </si>
  <si>
    <t>1" optics holder</t>
  </si>
  <si>
    <t>Std. 1" holder</t>
  </si>
  <si>
    <t>see below: 1" holder</t>
  </si>
  <si>
    <t>TR1</t>
  </si>
  <si>
    <t>Common Mechanics</t>
  </si>
  <si>
    <t>Pinhole holder</t>
  </si>
  <si>
    <t>see below: Kinematic mount</t>
  </si>
  <si>
    <t>Post holder</t>
  </si>
  <si>
    <t>PH1-ST</t>
  </si>
  <si>
    <t>1" post holder</t>
  </si>
  <si>
    <t>KM100P/M</t>
  </si>
  <si>
    <t>Prism mount</t>
  </si>
  <si>
    <t>Kinematic prism mount (metric)</t>
  </si>
  <si>
    <t>P5S</t>
  </si>
  <si>
    <t>f=50mm, D12.7mm, AR</t>
  </si>
  <si>
    <t>LA1213</t>
  </si>
  <si>
    <t>LA1461</t>
  </si>
  <si>
    <t>f=250mm, D25.4mm, AR</t>
  </si>
  <si>
    <t>Mirrors</t>
  </si>
  <si>
    <t>Beam Expander/Spatial Filter Optics</t>
  </si>
  <si>
    <t>see below: Std. 1" holder</t>
  </si>
  <si>
    <t>Light Source</t>
  </si>
  <si>
    <t>BS</t>
  </si>
  <si>
    <t>Diamond</t>
  </si>
  <si>
    <t>Mirror 2</t>
  </si>
  <si>
    <t>Mirror 1</t>
  </si>
  <si>
    <t>pin hole</t>
  </si>
  <si>
    <t>Resulting Focal Lengths:</t>
  </si>
  <si>
    <t>PM1/M</t>
  </si>
  <si>
    <t>Prism Clamp</t>
  </si>
  <si>
    <t>Small clamping arm (metric)</t>
  </si>
  <si>
    <t>Sandbox</t>
  </si>
  <si>
    <t xml:space="preserve">LU 64132 8 </t>
  </si>
  <si>
    <t>Lumber</t>
  </si>
  <si>
    <t>1in x 6in x 8ft Pressure Treated Lumber Board</t>
  </si>
  <si>
    <t>Hardboard</t>
  </si>
  <si>
    <t>3/16 in x 4 ft x 8 ft Tempered Hardboard</t>
  </si>
  <si>
    <t>Sand</t>
  </si>
  <si>
    <t>50 Lb. All Purpose Sand</t>
  </si>
  <si>
    <t>5μm mounted pinhole</t>
  </si>
  <si>
    <t>Find a laser and a pinhole arrangment so that the diameter is</t>
  </si>
  <si>
    <t>2 sigma</t>
  </si>
  <si>
    <t>Casio EX-F1</t>
  </si>
  <si>
    <t>sigma rl</t>
  </si>
  <si>
    <t>sigma ql</t>
  </si>
  <si>
    <t>lambda</t>
  </si>
  <si>
    <t>rad</t>
  </si>
  <si>
    <t>sigma r0</t>
  </si>
  <si>
    <t>sigma q0</t>
  </si>
  <si>
    <t>Kinematic V-Mount</t>
  </si>
  <si>
    <t>KM100v</t>
  </si>
  <si>
    <t>Small Kinematic V mount</t>
  </si>
  <si>
    <t>8"x24" board, double-density pattern</t>
  </si>
  <si>
    <t>CP-3VDC</t>
  </si>
  <si>
    <t xml:space="preserve">3 Volt DC Supply </t>
  </si>
  <si>
    <t>3Volt Power Supply</t>
  </si>
  <si>
    <t xml:space="preserve">SB35321D </t>
  </si>
  <si>
    <t>532nm, 6mm round beam, 2.0mrad</t>
  </si>
  <si>
    <t>camera ISO sensitivity</t>
  </si>
  <si>
    <t>saturation speed factor</t>
  </si>
  <si>
    <t>optimal sensor exposure</t>
  </si>
  <si>
    <t>lux seconds</t>
  </si>
  <si>
    <t>camera lens transmittance</t>
  </si>
  <si>
    <t>vignette factor v(theta)</t>
  </si>
  <si>
    <t>scene cone half-angle</t>
  </si>
  <si>
    <t>degrees</t>
  </si>
  <si>
    <t>q-factor of lens</t>
  </si>
  <si>
    <t>shutter time</t>
  </si>
  <si>
    <t>seconds</t>
  </si>
  <si>
    <t>f-stop ratio</t>
  </si>
  <si>
    <t>saturation scene luminance</t>
  </si>
  <si>
    <t>candela/m^2</t>
  </si>
  <si>
    <t>W/m^2</t>
  </si>
  <si>
    <t>saturation radiant intensity</t>
  </si>
  <si>
    <t>W/cm^2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</si>
</sst>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##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Tahoma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53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0" fontId="3" fillId="0" borderId="0" xfId="53" applyFont="1" applyAlignment="1" applyProtection="1">
      <alignment horizontal="center"/>
      <protection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53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53" applyFont="1" applyAlignment="1" applyProtection="1">
      <alignment horizontal="center"/>
      <protection/>
    </xf>
    <xf numFmtId="0" fontId="28" fillId="0" borderId="0" xfId="0" applyFont="1" applyAlignment="1">
      <alignment/>
    </xf>
    <xf numFmtId="14" fontId="0" fillId="0" borderId="0" xfId="0" applyNumberFormat="1" applyAlignment="1">
      <alignment/>
    </xf>
    <xf numFmtId="0" fontId="10" fillId="24" borderId="0" xfId="53" applyFont="1" applyFill="1" applyAlignment="1" applyProtection="1">
      <alignment/>
      <protection/>
    </xf>
    <xf numFmtId="0" fontId="9" fillId="24" borderId="0" xfId="0" applyFont="1" applyFill="1" applyAlignment="1">
      <alignment wrapText="1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orlabs.com/thorProduct.cfm?partNumber=MB612" TargetMode="External" /><Relationship Id="rId2" Type="http://schemas.openxmlformats.org/officeDocument/2006/relationships/hyperlink" Target="http://www.thorlabs.com/thorProduct.cfm?partNumber=BS010" TargetMode="External" /><Relationship Id="rId3" Type="http://schemas.openxmlformats.org/officeDocument/2006/relationships/hyperlink" Target="http://www.thorlabs.com/thorProduct.cfm?partNumber=ME05-P01" TargetMode="External" /><Relationship Id="rId4" Type="http://schemas.openxmlformats.org/officeDocument/2006/relationships/hyperlink" Target="http://www.thorlabs.com/thorProduct.cfm?partNumber=KM100" TargetMode="External" /><Relationship Id="rId5" Type="http://schemas.openxmlformats.org/officeDocument/2006/relationships/hyperlink" Target="http://www.thorlabs.com/thorProduct.cfm?partNumber=LMR1" TargetMode="External" /><Relationship Id="rId6" Type="http://schemas.openxmlformats.org/officeDocument/2006/relationships/hyperlink" Target="http://www.thorlabs.com/thorProduct.cfm?partNumber=TR1" TargetMode="External" /><Relationship Id="rId7" Type="http://schemas.openxmlformats.org/officeDocument/2006/relationships/hyperlink" Target="http://www.thorlabs.com/thorProduct.cfm?partNumber=PH1-ST" TargetMode="External" /><Relationship Id="rId8" Type="http://schemas.openxmlformats.org/officeDocument/2006/relationships/hyperlink" Target="http://www.thorlabs.com/thorProduct.cfm?partNumber=KM100P/M" TargetMode="External" /><Relationship Id="rId9" Type="http://schemas.openxmlformats.org/officeDocument/2006/relationships/hyperlink" Target="http://www.thorlabs.com/thorProduct.cfm?partNumber=LMR1" TargetMode="External" /><Relationship Id="rId10" Type="http://schemas.openxmlformats.org/officeDocument/2006/relationships/hyperlink" Target="http://www.thorlabs.com/thorProduct.cfm?partNumber=LA1461-A" TargetMode="External" /><Relationship Id="rId11" Type="http://schemas.openxmlformats.org/officeDocument/2006/relationships/hyperlink" Target="http://www.thorlabs.com/thorProduct.cfm?partNumber=LMR1" TargetMode="External" /><Relationship Id="rId12" Type="http://schemas.openxmlformats.org/officeDocument/2006/relationships/hyperlink" Target="http://www.thorlabs.com/thorProduct.cfm?partNumber=LMR1" TargetMode="External" /><Relationship Id="rId13" Type="http://schemas.openxmlformats.org/officeDocument/2006/relationships/hyperlink" Target="http://www.thorlabs.com/thorProduct.cfm?partNumber=LMR05" TargetMode="External" /><Relationship Id="rId14" Type="http://schemas.openxmlformats.org/officeDocument/2006/relationships/hyperlink" Target="http://www.thorlabs.com/thorProduct.cfm?partNumber=LA1213-A" TargetMode="External" /><Relationship Id="rId15" Type="http://schemas.openxmlformats.org/officeDocument/2006/relationships/hyperlink" Target="http://www.thorlabs.com/thorProduct.cfm?partNumber=P5S" TargetMode="External" /><Relationship Id="rId16" Type="http://schemas.openxmlformats.org/officeDocument/2006/relationships/hyperlink" Target="http://www.thorlabs.com/thorProduct.cfm?partNumber=PM1/M" TargetMode="External" /><Relationship Id="rId17" Type="http://schemas.openxmlformats.org/officeDocument/2006/relationships/hyperlink" Target="http://www.homedepot.com/webapp/wcs/stores/servlet/Navigation?Ntx=mode%20matchallpartial&amp;Ns=P_Topseller_Sort|1&amp;N=10000003%2090010%20500153&amp;rpp=12&amp;langId=-1&amp;storeId=10051&amp;catalogId=10053&amp;style=A" TargetMode="External" /><Relationship Id="rId18" Type="http://schemas.openxmlformats.org/officeDocument/2006/relationships/hyperlink" Target="http://www.homedepot.com/webapp/wcs/stores/servlet/ProductDisplay?storeId=10051&amp;langId=-1&amp;catalogId=10053&amp;productId=100000141&amp;marketID=10&amp;locStoreNum=6220&amp;categoryID=503003" TargetMode="External" /><Relationship Id="rId19" Type="http://schemas.openxmlformats.org/officeDocument/2006/relationships/hyperlink" Target="http://www.homedepot.com/webapp/wcs/stores/servlet/ProductDisplay?storeId=10051&amp;langId=-1&amp;catalogId=10053&amp;productId=100318450&amp;N=10000003+90010&amp;D=sand" TargetMode="External" /><Relationship Id="rId20" Type="http://schemas.openxmlformats.org/officeDocument/2006/relationships/hyperlink" Target="http://www.dpreview.com/reviews/specs/Casio/casio_exf1.asp" TargetMode="External" /><Relationship Id="rId21" Type="http://schemas.openxmlformats.org/officeDocument/2006/relationships/hyperlink" Target="http://www.thorlabs.com/NewGroupPage9.cfm?ObjectGroup_ID=1321" TargetMode="External" /><Relationship Id="rId22" Type="http://schemas.openxmlformats.org/officeDocument/2006/relationships/hyperlink" Target="http://www.calpaclasers.com/laser_diodes.html" TargetMode="External" /><Relationship Id="rId23" Type="http://schemas.openxmlformats.org/officeDocument/2006/relationships/hyperlink" Target="http://shopping.egismos.com/product_info.php?products_id=40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3"/>
  <sheetViews>
    <sheetView zoomScalePageLayoutView="0" workbookViewId="0" topLeftCell="C1">
      <selection activeCell="D20" sqref="D20"/>
    </sheetView>
  </sheetViews>
  <sheetFormatPr defaultColWidth="9.140625" defaultRowHeight="12.75"/>
  <cols>
    <col min="1" max="1" width="11.8515625" style="0" customWidth="1"/>
    <col min="2" max="2" width="10.140625" style="0" customWidth="1"/>
    <col min="3" max="3" width="17.57421875" style="5" bestFit="1" customWidth="1"/>
    <col min="4" max="4" width="13.00390625" style="3" customWidth="1"/>
    <col min="5" max="5" width="40.00390625" style="5" bestFit="1" customWidth="1"/>
    <col min="6" max="6" width="4.00390625" style="3" customWidth="1"/>
    <col min="7" max="7" width="4.57421875" style="7" customWidth="1"/>
    <col min="8" max="8" width="7.00390625" style="7" customWidth="1"/>
    <col min="9" max="9" width="9.140625" style="3" customWidth="1"/>
    <col min="10" max="10" width="12.00390625" style="3" customWidth="1"/>
    <col min="11" max="11" width="6.57421875" style="5" customWidth="1"/>
    <col min="12" max="12" width="9.7109375" style="3" customWidth="1"/>
    <col min="13" max="13" width="2.7109375" style="3" customWidth="1"/>
    <col min="14" max="14" width="10.421875" style="5" customWidth="1"/>
    <col min="15" max="15" width="3.57421875" style="3" customWidth="1"/>
    <col min="16" max="17" width="3.57421875" style="7" customWidth="1"/>
    <col min="18" max="18" width="5.421875" style="0" customWidth="1"/>
  </cols>
  <sheetData>
    <row r="2" ht="18">
      <c r="A2" s="2" t="s">
        <v>0</v>
      </c>
    </row>
    <row r="3" spans="7:17" ht="12.75">
      <c r="G3" s="42" t="s">
        <v>6</v>
      </c>
      <c r="H3" s="42"/>
      <c r="P3" s="42"/>
      <c r="Q3" s="42"/>
    </row>
    <row r="4" spans="2:17" s="4" customFormat="1" ht="12.75">
      <c r="B4" s="4" t="s">
        <v>1</v>
      </c>
      <c r="C4" s="4" t="s">
        <v>2</v>
      </c>
      <c r="D4" s="4" t="s">
        <v>14</v>
      </c>
      <c r="E4" s="4" t="s">
        <v>3</v>
      </c>
      <c r="F4" s="4" t="s">
        <v>4</v>
      </c>
      <c r="G4" s="8" t="s">
        <v>7</v>
      </c>
      <c r="H4" s="8" t="s">
        <v>8</v>
      </c>
      <c r="P4" s="8"/>
      <c r="Q4" s="8"/>
    </row>
    <row r="5" spans="7:8" ht="12.75">
      <c r="G5" s="16"/>
      <c r="H5" s="16"/>
    </row>
    <row r="6" spans="3:19" ht="12.75">
      <c r="C6" s="5" t="s">
        <v>5</v>
      </c>
      <c r="D6" s="6" t="s">
        <v>9</v>
      </c>
      <c r="E6" s="5" t="s">
        <v>97</v>
      </c>
      <c r="G6" s="16"/>
      <c r="H6" s="16">
        <v>239</v>
      </c>
      <c r="M6" s="27"/>
      <c r="N6" s="28"/>
      <c r="O6" s="6"/>
      <c r="P6" s="5"/>
      <c r="Q6" s="3"/>
      <c r="R6" s="7"/>
      <c r="S6" s="7"/>
    </row>
    <row r="7" spans="7:19" ht="12.75">
      <c r="G7" s="16"/>
      <c r="H7" s="16"/>
      <c r="L7" s="21" t="s">
        <v>15</v>
      </c>
      <c r="M7" s="26" t="s">
        <v>32</v>
      </c>
      <c r="N7" s="24"/>
      <c r="O7" s="25" t="s">
        <v>71</v>
      </c>
      <c r="P7" s="5"/>
      <c r="Q7" s="3"/>
      <c r="R7" s="22"/>
      <c r="S7" s="23" t="s">
        <v>70</v>
      </c>
    </row>
    <row r="8" spans="2:19" ht="14.25">
      <c r="B8" s="1" t="s">
        <v>67</v>
      </c>
      <c r="C8" s="5" t="s">
        <v>11</v>
      </c>
      <c r="D8" s="6" t="s">
        <v>10</v>
      </c>
      <c r="E8" s="5" t="s">
        <v>12</v>
      </c>
      <c r="G8" s="16"/>
      <c r="H8" s="16">
        <v>153</v>
      </c>
      <c r="M8" s="27"/>
      <c r="N8" s="24"/>
      <c r="P8" s="5"/>
      <c r="Q8" s="3"/>
      <c r="R8" s="7"/>
      <c r="S8" s="7"/>
    </row>
    <row r="9" spans="3:19" ht="12.75">
      <c r="C9" s="5" t="s">
        <v>56</v>
      </c>
      <c r="D9" s="6" t="s">
        <v>55</v>
      </c>
      <c r="E9" s="5" t="s">
        <v>57</v>
      </c>
      <c r="G9" s="16"/>
      <c r="H9" s="16">
        <v>59.2</v>
      </c>
      <c r="M9" s="27"/>
      <c r="N9" s="24"/>
      <c r="P9" s="5"/>
      <c r="Q9" s="3"/>
      <c r="R9" s="7"/>
      <c r="S9" s="7"/>
    </row>
    <row r="10" spans="3:19" ht="12.75">
      <c r="C10" s="5" t="s">
        <v>74</v>
      </c>
      <c r="D10" s="6" t="s">
        <v>73</v>
      </c>
      <c r="E10" s="5" t="s">
        <v>75</v>
      </c>
      <c r="G10" s="16"/>
      <c r="H10" s="16">
        <v>9.5</v>
      </c>
      <c r="M10" s="27"/>
      <c r="N10" s="24"/>
      <c r="P10" s="5"/>
      <c r="Q10" s="3"/>
      <c r="R10" s="7"/>
      <c r="S10" s="7"/>
    </row>
    <row r="11" spans="4:20" ht="12.75">
      <c r="D11" s="6"/>
      <c r="G11" s="16"/>
      <c r="H11" s="16"/>
      <c r="M11" s="5"/>
      <c r="N11" s="21" t="s">
        <v>13</v>
      </c>
      <c r="O11" s="24"/>
      <c r="P11" s="5"/>
      <c r="Q11" s="3"/>
      <c r="R11" s="18" t="s">
        <v>67</v>
      </c>
      <c r="S11" s="20"/>
      <c r="T11" t="s">
        <v>69</v>
      </c>
    </row>
    <row r="12" spans="2:19" ht="12.75">
      <c r="B12" s="1" t="s">
        <v>13</v>
      </c>
      <c r="C12" s="5" t="s">
        <v>87</v>
      </c>
      <c r="D12" s="6" t="s">
        <v>87</v>
      </c>
      <c r="G12" s="16"/>
      <c r="H12" s="16">
        <v>999</v>
      </c>
      <c r="M12" s="5"/>
      <c r="N12" s="3"/>
      <c r="P12" s="5"/>
      <c r="Q12" s="3"/>
      <c r="R12" s="7"/>
      <c r="S12" s="7"/>
    </row>
    <row r="13" spans="2:19" ht="12.75">
      <c r="B13" s="1"/>
      <c r="D13" s="6"/>
      <c r="G13" s="16"/>
      <c r="H13" s="16"/>
      <c r="M13" s="5"/>
      <c r="N13" s="3"/>
      <c r="P13" s="5"/>
      <c r="Q13" s="3"/>
      <c r="R13" s="19" t="s">
        <v>68</v>
      </c>
      <c r="S13" s="7"/>
    </row>
    <row r="14" spans="2:8" ht="12.75">
      <c r="B14" s="1"/>
      <c r="G14" s="16"/>
      <c r="H14" s="16"/>
    </row>
    <row r="15" spans="2:8" ht="12.75">
      <c r="B15" s="1" t="s">
        <v>63</v>
      </c>
      <c r="C15" s="5" t="s">
        <v>63</v>
      </c>
      <c r="D15" s="15" t="s">
        <v>33</v>
      </c>
      <c r="E15" s="5" t="s">
        <v>34</v>
      </c>
      <c r="F15" s="3">
        <v>2</v>
      </c>
      <c r="G15" s="16">
        <v>24.7</v>
      </c>
      <c r="H15" s="16">
        <f>F15*G15</f>
        <v>49.4</v>
      </c>
    </row>
    <row r="16" spans="3:8" ht="12.75">
      <c r="C16" s="5" t="s">
        <v>46</v>
      </c>
      <c r="D16" s="6" t="s">
        <v>38</v>
      </c>
      <c r="E16" s="5" t="s">
        <v>65</v>
      </c>
      <c r="F16" s="3">
        <v>2</v>
      </c>
      <c r="G16" s="16"/>
      <c r="H16" s="16"/>
    </row>
    <row r="17" spans="3:8" ht="12.75">
      <c r="C17" s="5" t="s">
        <v>36</v>
      </c>
      <c r="D17" s="3" t="s">
        <v>35</v>
      </c>
      <c r="E17" s="5" t="s">
        <v>51</v>
      </c>
      <c r="F17" s="3">
        <v>1</v>
      </c>
      <c r="G17" s="16"/>
      <c r="H17" s="16"/>
    </row>
    <row r="18" spans="7:8" ht="12.75">
      <c r="G18" s="16"/>
      <c r="H18" s="16"/>
    </row>
    <row r="19" spans="2:8" ht="12.75">
      <c r="B19" s="1" t="s">
        <v>66</v>
      </c>
      <c r="G19" s="16"/>
      <c r="H19" s="16"/>
    </row>
    <row r="20" spans="3:8" ht="12.75">
      <c r="C20" s="5" t="s">
        <v>15</v>
      </c>
      <c r="D20" s="6" t="s">
        <v>101</v>
      </c>
      <c r="E20" s="5" t="s">
        <v>102</v>
      </c>
      <c r="G20" s="16"/>
      <c r="H20" s="16">
        <v>100</v>
      </c>
    </row>
    <row r="21" spans="3:8" ht="12.75">
      <c r="C21" s="5" t="s">
        <v>94</v>
      </c>
      <c r="D21" s="6" t="s">
        <v>95</v>
      </c>
      <c r="E21" s="5" t="s">
        <v>96</v>
      </c>
      <c r="G21" s="16"/>
      <c r="H21" s="16">
        <v>73.4</v>
      </c>
    </row>
    <row r="22" spans="3:8" ht="12.75">
      <c r="C22" s="34" t="s">
        <v>100</v>
      </c>
      <c r="D22" s="6" t="s">
        <v>98</v>
      </c>
      <c r="E22" s="34" t="s">
        <v>99</v>
      </c>
      <c r="G22" s="16"/>
      <c r="H22" s="16">
        <v>20</v>
      </c>
    </row>
    <row r="23" spans="7:8" ht="12.75">
      <c r="G23" s="16"/>
      <c r="H23" s="16"/>
    </row>
    <row r="24" spans="2:8" ht="12.75">
      <c r="B24" s="1" t="s">
        <v>64</v>
      </c>
      <c r="G24" s="16"/>
      <c r="H24" s="16"/>
    </row>
    <row r="25" spans="3:8" ht="12.75">
      <c r="C25" s="5" t="s">
        <v>16</v>
      </c>
      <c r="D25" s="6" t="s">
        <v>58</v>
      </c>
      <c r="E25" s="34" t="s">
        <v>84</v>
      </c>
      <c r="G25" s="16"/>
      <c r="H25" s="16">
        <v>67.5</v>
      </c>
    </row>
    <row r="26" spans="3:8" ht="12.75">
      <c r="C26" s="5" t="s">
        <v>50</v>
      </c>
      <c r="D26" s="6" t="s">
        <v>38</v>
      </c>
      <c r="E26" s="5" t="s">
        <v>47</v>
      </c>
      <c r="G26" s="16"/>
      <c r="H26" s="16"/>
    </row>
    <row r="27" spans="3:8" ht="12.75">
      <c r="C27" s="5" t="s">
        <v>32</v>
      </c>
      <c r="D27" s="6" t="s">
        <v>60</v>
      </c>
      <c r="E27" s="5" t="s">
        <v>59</v>
      </c>
      <c r="G27" s="16"/>
      <c r="H27" s="16">
        <v>25.5</v>
      </c>
    </row>
    <row r="28" spans="3:8" ht="12.75">
      <c r="C28" s="5" t="s">
        <v>42</v>
      </c>
      <c r="D28" s="6" t="s">
        <v>41</v>
      </c>
      <c r="E28" s="5" t="s">
        <v>43</v>
      </c>
      <c r="G28" s="16"/>
      <c r="H28" s="16">
        <v>14.25</v>
      </c>
    </row>
    <row r="29" spans="3:8" ht="12.75">
      <c r="C29" s="5" t="s">
        <v>30</v>
      </c>
      <c r="D29" s="6" t="s">
        <v>61</v>
      </c>
      <c r="E29" s="5" t="s">
        <v>62</v>
      </c>
      <c r="G29" s="16"/>
      <c r="H29" s="16">
        <v>26.8</v>
      </c>
    </row>
    <row r="30" spans="3:8" ht="12.75">
      <c r="C30" s="5" t="s">
        <v>44</v>
      </c>
      <c r="D30" s="6" t="s">
        <v>38</v>
      </c>
      <c r="E30" s="5" t="s">
        <v>47</v>
      </c>
      <c r="G30" s="16"/>
      <c r="H30" s="16"/>
    </row>
    <row r="31" spans="7:8" ht="12.75">
      <c r="G31" s="16"/>
      <c r="H31" s="16"/>
    </row>
    <row r="32" spans="2:8" ht="12.75">
      <c r="B32" s="1" t="s">
        <v>49</v>
      </c>
      <c r="G32" s="16"/>
      <c r="H32" s="16"/>
    </row>
    <row r="33" spans="3:8" ht="12.75">
      <c r="C33" s="5" t="s">
        <v>46</v>
      </c>
      <c r="D33" s="6" t="s">
        <v>38</v>
      </c>
      <c r="E33" s="5" t="s">
        <v>45</v>
      </c>
      <c r="F33" s="3">
        <v>3</v>
      </c>
      <c r="G33" s="16">
        <v>15.68</v>
      </c>
      <c r="H33" s="16">
        <f>F33*G33</f>
        <v>47.04</v>
      </c>
    </row>
    <row r="34" spans="3:8" ht="12.75">
      <c r="C34" s="5" t="s">
        <v>40</v>
      </c>
      <c r="D34" s="35" t="s">
        <v>48</v>
      </c>
      <c r="E34" s="5" t="s">
        <v>39</v>
      </c>
      <c r="F34" s="3">
        <v>9</v>
      </c>
      <c r="G34" s="16">
        <v>4.74</v>
      </c>
      <c r="H34" s="16">
        <f>F34*G34</f>
        <v>42.660000000000004</v>
      </c>
    </row>
    <row r="35" spans="3:8" ht="12.75">
      <c r="C35" s="5" t="s">
        <v>52</v>
      </c>
      <c r="D35" s="6" t="s">
        <v>53</v>
      </c>
      <c r="E35" s="5" t="s">
        <v>54</v>
      </c>
      <c r="F35" s="3">
        <v>9</v>
      </c>
      <c r="G35" s="16">
        <v>7.03</v>
      </c>
      <c r="H35" s="16">
        <f>F35*G35</f>
        <v>63.27</v>
      </c>
    </row>
    <row r="36" spans="3:8" ht="12.75">
      <c r="C36" s="5" t="s">
        <v>36</v>
      </c>
      <c r="D36" s="6" t="s">
        <v>35</v>
      </c>
      <c r="E36" s="5" t="s">
        <v>37</v>
      </c>
      <c r="F36" s="3">
        <v>1</v>
      </c>
      <c r="G36" s="16">
        <v>39.9</v>
      </c>
      <c r="H36" s="16">
        <f>F36*G36</f>
        <v>39.9</v>
      </c>
    </row>
    <row r="37" spans="4:8" ht="12.75">
      <c r="D37" s="6"/>
      <c r="G37" s="16"/>
      <c r="H37" s="16"/>
    </row>
    <row r="38" spans="2:8" ht="12.75">
      <c r="B38" s="1" t="s">
        <v>76</v>
      </c>
      <c r="D38" s="6"/>
      <c r="G38" s="16"/>
      <c r="H38" s="16"/>
    </row>
    <row r="39" spans="2:8" ht="13.5" customHeight="1">
      <c r="B39" s="1"/>
      <c r="C39" s="34" t="s">
        <v>78</v>
      </c>
      <c r="D39" s="35" t="s">
        <v>77</v>
      </c>
      <c r="E39" s="34" t="s">
        <v>79</v>
      </c>
      <c r="G39" s="16"/>
      <c r="H39" s="16">
        <v>4.97</v>
      </c>
    </row>
    <row r="40" spans="2:8" ht="12.75">
      <c r="B40" s="1"/>
      <c r="C40" s="34" t="s">
        <v>80</v>
      </c>
      <c r="D40" s="35">
        <v>832780</v>
      </c>
      <c r="E40" s="36" t="s">
        <v>81</v>
      </c>
      <c r="G40" s="16"/>
      <c r="H40" s="16">
        <v>11.67</v>
      </c>
    </row>
    <row r="41" spans="2:8" ht="12.75">
      <c r="B41" s="1"/>
      <c r="C41" s="34" t="s">
        <v>82</v>
      </c>
      <c r="D41" s="35">
        <v>115251</v>
      </c>
      <c r="E41" s="36" t="s">
        <v>83</v>
      </c>
      <c r="G41" s="16"/>
      <c r="H41" s="16">
        <v>2.98</v>
      </c>
    </row>
    <row r="42" spans="2:8" ht="12.75">
      <c r="B42" s="1"/>
      <c r="C42" s="34"/>
      <c r="D42" s="35"/>
      <c r="E42" s="36"/>
      <c r="G42" s="16"/>
      <c r="H42" s="16"/>
    </row>
    <row r="43" spans="2:8" ht="12.75">
      <c r="B43" s="1"/>
      <c r="C43" s="34"/>
      <c r="D43" s="35"/>
      <c r="E43" s="36"/>
      <c r="G43" s="16"/>
      <c r="H43" s="16"/>
    </row>
    <row r="44" spans="2:8" ht="12.75">
      <c r="B44" s="1"/>
      <c r="C44" s="34"/>
      <c r="D44" s="35"/>
      <c r="E44" s="36"/>
      <c r="G44" s="16"/>
      <c r="H44" s="16"/>
    </row>
    <row r="45" spans="2:8" ht="12.75">
      <c r="B45" s="1"/>
      <c r="C45" s="34"/>
      <c r="D45" s="35"/>
      <c r="E45" s="36"/>
      <c r="G45" s="16"/>
      <c r="H45" s="16"/>
    </row>
    <row r="46" spans="1:8" ht="12.75">
      <c r="A46" s="29"/>
      <c r="B46" s="29"/>
      <c r="C46" s="30"/>
      <c r="D46" s="31"/>
      <c r="E46" s="30"/>
      <c r="F46" s="31"/>
      <c r="G46" s="32"/>
      <c r="H46" s="32"/>
    </row>
    <row r="47" spans="7:8" ht="12.75">
      <c r="G47" s="9" t="s">
        <v>8</v>
      </c>
      <c r="H47" s="17">
        <f>SUM(H5:H46)</f>
        <v>2049.0400000000004</v>
      </c>
    </row>
    <row r="54" ht="12.75">
      <c r="E54" s="34"/>
    </row>
    <row r="55" spans="2:5" ht="14.25">
      <c r="B55" s="33"/>
      <c r="C55" s="33"/>
      <c r="E55" s="34"/>
    </row>
    <row r="56" spans="2:5" ht="14.25">
      <c r="B56" s="33"/>
      <c r="C56" s="33"/>
      <c r="E56" s="34"/>
    </row>
    <row r="57" spans="2:5" ht="14.25">
      <c r="B57" s="33"/>
      <c r="E57" s="34"/>
    </row>
    <row r="60" ht="12.75">
      <c r="B60" s="37"/>
    </row>
    <row r="64" ht="14.25">
      <c r="B64" s="33"/>
    </row>
    <row r="67" spans="1:3" ht="12.75">
      <c r="A67" s="38"/>
      <c r="B67" s="39"/>
      <c r="C67" s="39"/>
    </row>
    <row r="72" ht="12.75">
      <c r="B72" s="12" t="s">
        <v>85</v>
      </c>
    </row>
    <row r="73" ht="12.75">
      <c r="B73" s="12" t="s">
        <v>86</v>
      </c>
    </row>
  </sheetData>
  <sheetProtection/>
  <mergeCells count="2">
    <mergeCell ref="G3:H3"/>
    <mergeCell ref="P3:Q3"/>
  </mergeCells>
  <hyperlinks>
    <hyperlink ref="D6" r:id="rId1" display="MB612"/>
    <hyperlink ref="D8" r:id="rId2" display="BS010"/>
    <hyperlink ref="D15" r:id="rId3" display="ME05-P01"/>
    <hyperlink ref="D36" r:id="rId4" display="KM100"/>
    <hyperlink ref="D33" r:id="rId5" display="LMR1"/>
    <hyperlink ref="D34" r:id="rId6" display="TR1"/>
    <hyperlink ref="D35" r:id="rId7" display="PH1-ST"/>
    <hyperlink ref="D9" r:id="rId8" display="KM100P/M"/>
    <hyperlink ref="D16" r:id="rId9" display="LMR1"/>
    <hyperlink ref="D29" r:id="rId10" display="LA1461"/>
    <hyperlink ref="D26" r:id="rId11" display="LMR1"/>
    <hyperlink ref="D30" r:id="rId12" display="LMR1"/>
    <hyperlink ref="D28" r:id="rId13" display="LMR05"/>
    <hyperlink ref="D27" r:id="rId14" display="LA1213"/>
    <hyperlink ref="D25" r:id="rId15" display="P5S"/>
    <hyperlink ref="D10" r:id="rId16" display="PM1/M"/>
    <hyperlink ref="D39" r:id="rId17" display="LU 64132 8 "/>
    <hyperlink ref="D40" r:id="rId18" display="832780"/>
    <hyperlink ref="D41" r:id="rId19" display="115251  "/>
    <hyperlink ref="D12" r:id="rId20" display="Casio EX-F1"/>
    <hyperlink ref="D21" r:id="rId21" display="KM100v"/>
    <hyperlink ref="D22" r:id="rId22" display="CP-3VDC"/>
    <hyperlink ref="D20" r:id="rId23" display="SB35321D "/>
  </hyperlinks>
  <printOptions/>
  <pageMargins left="0.75" right="0.75" top="1" bottom="1" header="0.5" footer="0.5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4.140625" style="0" customWidth="1"/>
    <col min="2" max="2" width="16.57421875" style="0" customWidth="1"/>
    <col min="6" max="6" width="11.28125" style="0" customWidth="1"/>
    <col min="7" max="7" width="12.421875" style="0" bestFit="1" customWidth="1"/>
  </cols>
  <sheetData>
    <row r="2" ht="15.75">
      <c r="A2" s="10" t="s">
        <v>17</v>
      </c>
    </row>
    <row r="3" ht="15.75">
      <c r="A3" s="10"/>
    </row>
    <row r="4" ht="12.75">
      <c r="D4" s="1" t="s">
        <v>20</v>
      </c>
    </row>
    <row r="5" spans="2:4" ht="12.75">
      <c r="B5" s="11" t="s">
        <v>26</v>
      </c>
      <c r="C5">
        <v>4</v>
      </c>
      <c r="D5" s="12" t="s">
        <v>27</v>
      </c>
    </row>
    <row r="6" spans="2:4" ht="12.75">
      <c r="B6" s="11" t="s">
        <v>29</v>
      </c>
      <c r="C6">
        <v>20</v>
      </c>
      <c r="D6" s="12" t="s">
        <v>27</v>
      </c>
    </row>
    <row r="7" spans="2:4" ht="12.75">
      <c r="B7" s="11" t="s">
        <v>18</v>
      </c>
      <c r="C7">
        <v>490</v>
      </c>
      <c r="D7" t="s">
        <v>19</v>
      </c>
    </row>
    <row r="8" spans="2:4" ht="12.75">
      <c r="B8" s="11" t="s">
        <v>21</v>
      </c>
      <c r="C8">
        <v>5</v>
      </c>
      <c r="D8" t="s">
        <v>22</v>
      </c>
    </row>
    <row r="9" spans="2:8" ht="12.75">
      <c r="B9" s="11"/>
      <c r="C9" s="13"/>
      <c r="F9" t="s">
        <v>90</v>
      </c>
      <c r="G9">
        <v>630</v>
      </c>
      <c r="H9" t="s">
        <v>19</v>
      </c>
    </row>
    <row r="10" spans="2:8" ht="12.75">
      <c r="B10" s="11" t="s">
        <v>23</v>
      </c>
      <c r="C10" s="14">
        <f>ASIN(C7*0.000000001/(C8*0.000001))/PI()*180</f>
        <v>5.624013180483933</v>
      </c>
      <c r="D10" t="s">
        <v>24</v>
      </c>
      <c r="F10" t="s">
        <v>88</v>
      </c>
      <c r="G10">
        <v>1</v>
      </c>
      <c r="H10" t="s">
        <v>27</v>
      </c>
    </row>
    <row r="11" spans="2:8" ht="12.75">
      <c r="B11" s="11" t="s">
        <v>25</v>
      </c>
      <c r="C11" s="14">
        <v>1.9</v>
      </c>
      <c r="D11" t="s">
        <v>24</v>
      </c>
      <c r="F11" t="s">
        <v>89</v>
      </c>
      <c r="G11">
        <f>G9*10^(-6)/(G10*4*PI())</f>
        <v>5.013380707394702E-05</v>
      </c>
      <c r="H11" t="s">
        <v>91</v>
      </c>
    </row>
    <row r="12" spans="2:3" ht="12.75">
      <c r="B12" s="11"/>
      <c r="C12" s="14"/>
    </row>
    <row r="13" spans="1:8" ht="12.75">
      <c r="A13" s="1" t="s">
        <v>72</v>
      </c>
      <c r="C13" s="13"/>
      <c r="F13" t="s">
        <v>92</v>
      </c>
      <c r="G13">
        <f>G9*10^(-6)/(G14*4*PI())</f>
        <v>0.0015118187138211977</v>
      </c>
      <c r="H13" t="s">
        <v>27</v>
      </c>
    </row>
    <row r="14" spans="2:8" ht="12.75">
      <c r="B14" s="11" t="s">
        <v>28</v>
      </c>
      <c r="C14" s="14">
        <f>ROUND(C5/2/TAN(C11/180*PI()),-1)</f>
        <v>60</v>
      </c>
      <c r="D14" t="s">
        <v>27</v>
      </c>
      <c r="F14" t="s">
        <v>93</v>
      </c>
      <c r="G14">
        <f>1.9*PI()/180</f>
        <v>0.03316125578789226</v>
      </c>
      <c r="H14" t="s">
        <v>91</v>
      </c>
    </row>
    <row r="15" spans="2:4" ht="12.75">
      <c r="B15" s="11" t="s">
        <v>31</v>
      </c>
      <c r="C15" s="14">
        <f>ROUND(C6/2/TAN(C11/180*PI()),0)</f>
        <v>301</v>
      </c>
      <c r="D15" t="s">
        <v>27</v>
      </c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 topLeftCell="A1">
      <selection activeCell="C9" sqref="C9"/>
    </sheetView>
  </sheetViews>
  <sheetFormatPr defaultColWidth="9.140625" defaultRowHeight="12.75"/>
  <cols>
    <col min="1" max="1" width="23.7109375" style="0" customWidth="1"/>
    <col min="7" max="7" width="9.7109375" style="0" customWidth="1"/>
  </cols>
  <sheetData>
    <row r="2" spans="1:3" ht="12.75">
      <c r="A2" t="s">
        <v>103</v>
      </c>
      <c r="B2">
        <v>100</v>
      </c>
      <c r="C2" t="s">
        <v>104</v>
      </c>
    </row>
    <row r="3" spans="1:3" ht="12.75">
      <c r="A3" t="s">
        <v>105</v>
      </c>
      <c r="B3">
        <f>78/B2</f>
        <v>0.78</v>
      </c>
      <c r="C3" t="s">
        <v>106</v>
      </c>
    </row>
    <row r="5" spans="1:2" ht="12.75">
      <c r="A5" t="s">
        <v>107</v>
      </c>
      <c r="B5" s="40">
        <v>0.9</v>
      </c>
    </row>
    <row r="6" spans="1:2" ht="12.75">
      <c r="A6" t="s">
        <v>108</v>
      </c>
      <c r="B6">
        <v>0.98</v>
      </c>
    </row>
    <row r="7" spans="1:3" ht="12.75">
      <c r="A7" t="s">
        <v>109</v>
      </c>
      <c r="B7">
        <v>10</v>
      </c>
      <c r="C7" t="s">
        <v>110</v>
      </c>
    </row>
    <row r="8" spans="1:2" ht="12.75">
      <c r="A8" t="s">
        <v>111</v>
      </c>
      <c r="B8" s="40">
        <f>PI()/4*B5*B6*COS(RADIANS(B7))^4</f>
        <v>0.6515748344849076</v>
      </c>
    </row>
    <row r="9" spans="1:3" ht="12.75">
      <c r="A9" t="s">
        <v>112</v>
      </c>
      <c r="B9">
        <v>0.0005</v>
      </c>
      <c r="C9" t="s">
        <v>113</v>
      </c>
    </row>
    <row r="10" spans="1:2" ht="12.75">
      <c r="A10" t="s">
        <v>114</v>
      </c>
      <c r="B10">
        <v>2.7</v>
      </c>
    </row>
    <row r="12" spans="1:3" ht="12.75">
      <c r="A12" t="s">
        <v>115</v>
      </c>
      <c r="B12" s="41">
        <f>B3*B10^2/(B8*B9)</f>
        <v>17453.712755788485</v>
      </c>
      <c r="C12" t="s">
        <v>116</v>
      </c>
    </row>
    <row r="13" spans="1:3" ht="12.75">
      <c r="A13" t="s">
        <v>118</v>
      </c>
      <c r="B13" s="41">
        <f>B12/683</f>
        <v>25.554484269090022</v>
      </c>
      <c r="C13" t="s">
        <v>117</v>
      </c>
    </row>
    <row r="14" spans="2:3" ht="12.75">
      <c r="B14" s="41">
        <f>B13*0.0001</f>
        <v>0.002555448426909002</v>
      </c>
      <c r="C14" t="s">
        <v>119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Senderovich</dc:creator>
  <cp:keywords/>
  <dc:description/>
  <cp:lastModifiedBy>HuskyPC</cp:lastModifiedBy>
  <dcterms:created xsi:type="dcterms:W3CDTF">2008-09-29T05:40:36Z</dcterms:created>
  <dcterms:modified xsi:type="dcterms:W3CDTF">2009-07-13T14:02:42Z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