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mono" sheetId="1" r:id="rId1"/>
    <sheet name="diam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<sst xmlns="http://schemas.openxmlformats.org/spreadsheetml/2006/main" count="52" uniqueCount="33">
  <si>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energy</t>
  </si>
  <si>
    <t>KeV</t>
  </si>
  <si>
    <t>unit cell size</t>
  </si>
  <si>
    <t>m</t>
  </si>
  <si>
    <t>deg</t>
  </si>
  <si>
    <t>thetaB 400</t>
  </si>
  <si>
    <t>thetaB 220</t>
  </si>
  <si>
    <t>2thetaB 400</t>
  </si>
  <si>
    <t>2thetaB 220</t>
  </si>
  <si>
    <t>thetaB 440</t>
  </si>
  <si>
    <t>2thetaB 440</t>
  </si>
  <si>
    <t>+thetaB 400</t>
  </si>
  <si>
    <t>-thetaB 400</t>
  </si>
  <si>
    <t>thetaB</t>
  </si>
  <si>
    <t>energy measurement</t>
  </si>
  <si>
    <t>h</t>
  </si>
  <si>
    <t>k</t>
  </si>
  <si>
    <t>l</t>
  </si>
  <si>
    <t>2thetaB</t>
  </si>
  <si>
    <t>2 theta</t>
  </si>
  <si>
    <t>theta shift</t>
  </si>
  <si>
    <t>degrees</t>
  </si>
  <si>
    <t>theta goni</t>
  </si>
  <si>
    <t>h of q</t>
  </si>
  <si>
    <t>k of q</t>
  </si>
  <si>
    <t>l of q</t>
  </si>
  <si>
    <t>h of normal</t>
  </si>
  <si>
    <t>k of normal</t>
  </si>
  <si>
    <t>l of normal</t>
  </si>
  <si>
    <t>direction of normal</t>
  </si>
  <si>
    <t>direction in vertical plane</t>
  </si>
  <si>
    <t>angles in transmission geometry</t>
  </si>
  <si>
    <t>angles in reflection geometry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</si>
</sst>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E+00"/>
    <numFmt numFmtId="169" formatCode="0.0000E+00"/>
    <numFmt numFmtId="170" formatCode="0.0000"/>
    <numFmt numFmtId="171" formatCode="0.000E+00"/>
    <numFmt numFmtId="172" formatCode="0.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F22" sqref="F22"/>
    </sheetView>
  </sheetViews>
  <sheetFormatPr defaultColWidth="9.140625" defaultRowHeight="12.75"/>
  <cols>
    <col min="1" max="1" width="12.140625" style="0" customWidth="1"/>
    <col min="2" max="2" width="10.421875" style="0" bestFit="1" customWidth="1"/>
    <col min="4" max="4" width="10.7109375" style="0" customWidth="1"/>
    <col min="5" max="5" width="6.28125" style="0" customWidth="1"/>
    <col min="6" max="6" width="4.57421875" style="0" customWidth="1"/>
    <col min="7" max="7" width="11.8515625" style="0" customWidth="1"/>
    <col min="8" max="8" width="6.28125" style="0" customWidth="1"/>
    <col min="10" max="10" width="10.57421875" style="0" customWidth="1"/>
    <col min="11" max="11" width="4.7109375" style="0" customWidth="1"/>
    <col min="12" max="12" width="8.421875" style="0" customWidth="1"/>
    <col min="13" max="13" width="4.57421875" style="0" customWidth="1"/>
  </cols>
  <sheetData>
    <row r="1" spans="1:3" ht="12.75">
      <c r="A1" t="s">
        <v>0</v>
      </c>
      <c r="B1">
        <v>15</v>
      </c>
      <c r="C1" t="s">
        <v>1</v>
      </c>
    </row>
    <row r="2" spans="1:7" ht="12.75">
      <c r="A2" t="s">
        <v>2</v>
      </c>
      <c r="B2" s="2">
        <v>5.43095E-10</v>
      </c>
      <c r="C2" t="s">
        <v>3</v>
      </c>
      <c r="D2" t="s">
        <v>29</v>
      </c>
      <c r="G2" t="s">
        <v>30</v>
      </c>
    </row>
    <row r="3" spans="1:12" ht="12.75">
      <c r="A3" t="s">
        <v>23</v>
      </c>
      <c r="B3">
        <v>3</v>
      </c>
      <c r="D3" t="s">
        <v>26</v>
      </c>
      <c r="E3">
        <v>0</v>
      </c>
      <c r="G3" t="s">
        <v>26</v>
      </c>
      <c r="H3">
        <v>2</v>
      </c>
      <c r="I3" s="4"/>
      <c r="J3" s="4"/>
      <c r="L3" s="4"/>
    </row>
    <row r="4" spans="1:12" ht="12.75">
      <c r="A4" t="s">
        <v>24</v>
      </c>
      <c r="B4">
        <v>3</v>
      </c>
      <c r="D4" t="s">
        <v>27</v>
      </c>
      <c r="E4">
        <v>0</v>
      </c>
      <c r="G4" t="s">
        <v>27</v>
      </c>
      <c r="H4">
        <v>2</v>
      </c>
      <c r="J4" s="7"/>
      <c r="K4" s="6"/>
      <c r="L4" s="7"/>
    </row>
    <row r="5" spans="1:12" ht="12.75">
      <c r="A5" t="s">
        <v>25</v>
      </c>
      <c r="B5">
        <v>1</v>
      </c>
      <c r="D5" t="s">
        <v>28</v>
      </c>
      <c r="E5">
        <v>1</v>
      </c>
      <c r="G5" t="s">
        <v>28</v>
      </c>
      <c r="H5">
        <v>0</v>
      </c>
      <c r="J5" s="7"/>
      <c r="K5" s="6"/>
      <c r="L5" s="7"/>
    </row>
    <row r="6" spans="1:12" ht="12.75">
      <c r="A6" t="s">
        <v>13</v>
      </c>
      <c r="B6">
        <f>DEGREES(ASIN(SQRT(B3^2+B4^2+B5^2)*(0.000000001239854/B$2)/(2*B$1)))</f>
        <v>19.37221454847121</v>
      </c>
      <c r="J6" s="7"/>
      <c r="K6" s="6"/>
      <c r="L6" s="7"/>
    </row>
    <row r="7" spans="10:12" ht="12.75">
      <c r="J7" s="7"/>
      <c r="K7" s="6"/>
      <c r="L7" s="7"/>
    </row>
    <row r="8" spans="10:12" ht="12.75">
      <c r="J8" s="7"/>
      <c r="K8" s="6"/>
      <c r="L8" s="7"/>
    </row>
    <row r="9" spans="10:12" ht="12.75">
      <c r="J9" s="11"/>
      <c r="K9" s="6"/>
      <c r="L9" s="7"/>
    </row>
    <row r="10" spans="1:12" ht="12.75">
      <c r="A10" t="s">
        <v>31</v>
      </c>
      <c r="D10" t="s">
        <v>32</v>
      </c>
      <c r="J10" s="7"/>
      <c r="K10" s="6"/>
      <c r="L10" s="7"/>
    </row>
    <row r="11" spans="1:12" ht="12.75">
      <c r="A11" t="s">
        <v>19</v>
      </c>
      <c r="B11">
        <f>2*B6</f>
        <v>38.74442909694242</v>
      </c>
      <c r="C11" t="s">
        <v>21</v>
      </c>
      <c r="J11" s="7"/>
      <c r="K11" s="6"/>
      <c r="L11" s="7"/>
    </row>
    <row r="12" spans="1:12" ht="12.75">
      <c r="A12" t="s">
        <v>20</v>
      </c>
      <c r="B12">
        <f>DEGREES(ATAN2((B3*H3+B4*H4+B5*H5)/SQRT(H3^2+H4^2+H5^2),(B3*E3+B4*E4+B5*E5)/SQRT(E3^2+E4^2+E5^2)))</f>
        <v>13.262676008304846</v>
      </c>
      <c r="C12" t="s">
        <v>21</v>
      </c>
      <c r="D12">
        <f>DEGREES(ATAN2((B3*E3+B4*E4+B5*E5)/SQRT(E3^2+E4^2+E5^2),(B3*H3+B4*H4+B5*H5)/SQRT(H3^2+H4^2+H5^2)))</f>
        <v>76.73732399169515</v>
      </c>
      <c r="J12" s="7"/>
      <c r="K12" s="6"/>
      <c r="L12" s="7"/>
    </row>
    <row r="13" spans="1:12" ht="12.75">
      <c r="A13" t="s">
        <v>22</v>
      </c>
      <c r="B13">
        <f>B6-B12</f>
        <v>6.109538540166364</v>
      </c>
      <c r="C13" t="s">
        <v>21</v>
      </c>
      <c r="J13" s="7"/>
      <c r="K13" s="6"/>
      <c r="L13" s="7"/>
    </row>
    <row r="14" spans="10:12" ht="12.75">
      <c r="J14" s="3"/>
      <c r="K14" s="6"/>
      <c r="L14" s="7"/>
    </row>
    <row r="15" spans="1:12" ht="12.75">
      <c r="A15" s="9"/>
      <c r="J15" s="7"/>
      <c r="K15" s="6"/>
      <c r="L15" s="7"/>
    </row>
    <row r="16" spans="10:12" ht="12.75">
      <c r="J16" s="12"/>
      <c r="K16" s="6"/>
      <c r="L16" s="7"/>
    </row>
    <row r="17" spans="10:12" ht="12.75">
      <c r="J17" s="11"/>
      <c r="K17" s="6"/>
      <c r="L17" s="7"/>
    </row>
    <row r="18" spans="10:12" ht="12.75">
      <c r="J18" s="13"/>
      <c r="K18" s="6"/>
      <c r="L18" s="7"/>
    </row>
    <row r="19" ht="12.75">
      <c r="A19" s="10"/>
    </row>
    <row r="20" ht="12.75">
      <c r="A20" s="10"/>
    </row>
    <row r="38" ht="12.75">
      <c r="F3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3.140625" style="0" customWidth="1"/>
    <col min="2" max="2" width="12.00390625" style="0" customWidth="1"/>
    <col min="5" max="5" width="11.421875" style="0" customWidth="1"/>
    <col min="9" max="9" width="2.7109375" style="4" customWidth="1"/>
    <col min="10" max="11" width="2.57421875" style="4" customWidth="1"/>
    <col min="12" max="12" width="9.140625" style="4" customWidth="1"/>
  </cols>
  <sheetData>
    <row r="1" spans="1:13" ht="12.75">
      <c r="A1" t="s">
        <v>0</v>
      </c>
      <c r="B1">
        <v>15</v>
      </c>
      <c r="C1" t="s">
        <v>1</v>
      </c>
      <c r="E1" s="14" t="s">
        <v>14</v>
      </c>
      <c r="F1" s="15"/>
      <c r="G1" s="15"/>
      <c r="I1" s="5" t="s">
        <v>15</v>
      </c>
      <c r="J1" s="5" t="s">
        <v>16</v>
      </c>
      <c r="K1" s="5" t="s">
        <v>17</v>
      </c>
      <c r="L1" s="5" t="s">
        <v>13</v>
      </c>
      <c r="M1" s="5" t="s">
        <v>18</v>
      </c>
    </row>
    <row r="2" spans="1:13" ht="12.75">
      <c r="A2" t="s">
        <v>2</v>
      </c>
      <c r="B2" s="2">
        <v>3.5597E-10</v>
      </c>
      <c r="C2" t="s">
        <v>3</v>
      </c>
      <c r="E2" s="1" t="s">
        <v>11</v>
      </c>
      <c r="F2">
        <v>24.97</v>
      </c>
      <c r="G2" t="s">
        <v>4</v>
      </c>
      <c r="I2" s="4">
        <v>0</v>
      </c>
      <c r="J2" s="4">
        <v>0</v>
      </c>
      <c r="K2" s="4">
        <v>4</v>
      </c>
      <c r="L2" s="7">
        <f>DEGREES(ASIN(SQRT(I2*I2+J2*J2+K2*K2)*(0.000000001239854/$B$2)/(2*$B$1)))</f>
        <v>27.671652189491176</v>
      </c>
      <c r="M2" s="8">
        <f>2*L2</f>
        <v>55.34330437898235</v>
      </c>
    </row>
    <row r="3" spans="1:13" ht="12.75">
      <c r="A3" t="s">
        <v>5</v>
      </c>
      <c r="B3" s="3">
        <f>DEGREES(ASIN(SQRT(16)*(0.000000001239854/B$2)/(2*B$1)))</f>
        <v>27.671652189491176</v>
      </c>
      <c r="C3" t="s">
        <v>4</v>
      </c>
      <c r="E3" s="1" t="s">
        <v>12</v>
      </c>
      <c r="F3">
        <v>-31.02</v>
      </c>
      <c r="G3" t="s">
        <v>4</v>
      </c>
      <c r="I3" s="4">
        <v>0</v>
      </c>
      <c r="J3" s="4">
        <v>2</v>
      </c>
      <c r="K3" s="4">
        <v>2</v>
      </c>
      <c r="L3" s="7">
        <f aca="true" t="shared" si="0" ref="L3:L15">DEGREES(ASIN(SQRT(I3*I3+J3*J3+K3*K3)*(0.000000001239854/$B$2)/(2*$B$1)))</f>
        <v>19.17066969105416</v>
      </c>
      <c r="M3" s="8">
        <f aca="true" t="shared" si="1" ref="M3:M16">2*L3</f>
        <v>38.34133938210832</v>
      </c>
    </row>
    <row r="4" spans="1:13" ht="12.75">
      <c r="A4" t="s">
        <v>7</v>
      </c>
      <c r="B4" s="3">
        <f>2*B3</f>
        <v>55.34330437898235</v>
      </c>
      <c r="C4" t="s">
        <v>4</v>
      </c>
      <c r="E4" t="s">
        <v>5</v>
      </c>
      <c r="F4">
        <f>(F2-F3)/2</f>
        <v>27.994999999999997</v>
      </c>
      <c r="G4" t="s">
        <v>4</v>
      </c>
      <c r="I4" s="4">
        <v>0</v>
      </c>
      <c r="J4" s="4">
        <v>2</v>
      </c>
      <c r="K4" s="4">
        <v>6</v>
      </c>
      <c r="L4" s="7">
        <f t="shared" si="0"/>
        <v>47.24701002274546</v>
      </c>
      <c r="M4" s="8">
        <f t="shared" si="1"/>
        <v>94.49402004549091</v>
      </c>
    </row>
    <row r="5" spans="1:13" ht="12.75">
      <c r="A5" t="s">
        <v>6</v>
      </c>
      <c r="B5" s="3">
        <f>DEGREES(ASIN(SQRT(8)*(0.000000001239854/B$2)/(2*B$1)))</f>
        <v>19.17066969105416</v>
      </c>
      <c r="C5" t="s">
        <v>4</v>
      </c>
      <c r="I5" s="4">
        <v>1</v>
      </c>
      <c r="J5" s="4">
        <v>1</v>
      </c>
      <c r="K5" s="4">
        <v>1</v>
      </c>
      <c r="L5" s="7">
        <f t="shared" si="0"/>
        <v>11.600870280103953</v>
      </c>
      <c r="M5" s="8">
        <f t="shared" si="1"/>
        <v>23.201740560207906</v>
      </c>
    </row>
    <row r="6" spans="1:13" ht="12.75">
      <c r="A6" t="s">
        <v>8</v>
      </c>
      <c r="B6" s="3">
        <f>2*B5</f>
        <v>38.34133938210832</v>
      </c>
      <c r="C6" t="s">
        <v>4</v>
      </c>
      <c r="I6" s="4">
        <v>1</v>
      </c>
      <c r="J6" s="4">
        <v>1</v>
      </c>
      <c r="K6" s="4">
        <v>3</v>
      </c>
      <c r="L6" s="7">
        <f t="shared" si="0"/>
        <v>22.647676023276503</v>
      </c>
      <c r="M6" s="8">
        <f t="shared" si="1"/>
        <v>45.295352046553006</v>
      </c>
    </row>
    <row r="7" spans="1:13" ht="12.75">
      <c r="A7" t="s">
        <v>9</v>
      </c>
      <c r="B7" s="3">
        <f>DEGREES(ASIN(SQRT(32)*(0.000000001239854/B$2)/(2*B$1)))</f>
        <v>41.05371891446557</v>
      </c>
      <c r="C7" t="s">
        <v>4</v>
      </c>
      <c r="I7" s="4">
        <v>1</v>
      </c>
      <c r="J7" s="4">
        <v>1</v>
      </c>
      <c r="K7" s="4">
        <v>5</v>
      </c>
      <c r="L7" s="7">
        <f t="shared" si="0"/>
        <v>37.10505838133619</v>
      </c>
      <c r="M7" s="8">
        <f t="shared" si="1"/>
        <v>74.21011676267238</v>
      </c>
    </row>
    <row r="8" spans="1:13" ht="12.75">
      <c r="A8" t="s">
        <v>10</v>
      </c>
      <c r="B8" s="3">
        <f>2*B7</f>
        <v>82.10743782893114</v>
      </c>
      <c r="C8" t="s">
        <v>4</v>
      </c>
      <c r="I8" s="4">
        <v>1</v>
      </c>
      <c r="J8" s="4">
        <v>3</v>
      </c>
      <c r="K8" s="4">
        <v>3</v>
      </c>
      <c r="L8" s="7">
        <f t="shared" si="0"/>
        <v>30.402569829215373</v>
      </c>
      <c r="M8" s="8">
        <f t="shared" si="1"/>
        <v>60.80513965843075</v>
      </c>
    </row>
    <row r="9" spans="9:13" ht="12.75">
      <c r="I9" s="4">
        <v>1</v>
      </c>
      <c r="J9" s="4">
        <v>3</v>
      </c>
      <c r="K9" s="4">
        <v>5</v>
      </c>
      <c r="L9" s="7">
        <f t="shared" si="0"/>
        <v>43.38227256132546</v>
      </c>
      <c r="M9" s="8">
        <f t="shared" si="1"/>
        <v>86.76454512265092</v>
      </c>
    </row>
    <row r="10" spans="9:13" ht="12.75">
      <c r="I10" s="4">
        <v>1</v>
      </c>
      <c r="J10" s="4">
        <v>5</v>
      </c>
      <c r="K10" s="4">
        <v>5</v>
      </c>
      <c r="L10" s="7">
        <f t="shared" si="0"/>
        <v>56.00914915582369</v>
      </c>
      <c r="M10" s="8">
        <f t="shared" si="1"/>
        <v>112.01829831164738</v>
      </c>
    </row>
    <row r="11" spans="9:13" ht="12.75">
      <c r="I11" s="4">
        <v>2</v>
      </c>
      <c r="J11" s="4">
        <v>2</v>
      </c>
      <c r="K11" s="4">
        <v>4</v>
      </c>
      <c r="L11" s="7">
        <f t="shared" si="0"/>
        <v>34.66493956706873</v>
      </c>
      <c r="M11" s="8">
        <f t="shared" si="1"/>
        <v>69.32987913413746</v>
      </c>
    </row>
    <row r="12" spans="9:13" ht="12.75">
      <c r="I12" s="4">
        <v>2</v>
      </c>
      <c r="J12" s="4">
        <v>4</v>
      </c>
      <c r="K12" s="4">
        <v>6</v>
      </c>
      <c r="L12" s="7">
        <f t="shared" si="0"/>
        <v>60.321826784250305</v>
      </c>
      <c r="M12" s="8">
        <f t="shared" si="1"/>
        <v>120.64365356850061</v>
      </c>
    </row>
    <row r="13" spans="9:13" ht="12.75">
      <c r="I13" s="4">
        <v>3</v>
      </c>
      <c r="J13" s="4">
        <v>3</v>
      </c>
      <c r="K13" s="4">
        <v>3</v>
      </c>
      <c r="L13" s="7">
        <f t="shared" si="0"/>
        <v>37.10505838133619</v>
      </c>
      <c r="M13" s="8">
        <f t="shared" si="1"/>
        <v>74.21011676267238</v>
      </c>
    </row>
    <row r="14" spans="9:13" ht="12.75">
      <c r="I14" s="4">
        <v>3</v>
      </c>
      <c r="J14" s="4">
        <v>3</v>
      </c>
      <c r="K14" s="4">
        <v>5</v>
      </c>
      <c r="L14" s="7">
        <f t="shared" si="0"/>
        <v>49.581151377795166</v>
      </c>
      <c r="M14" s="8">
        <f t="shared" si="1"/>
        <v>99.16230275559033</v>
      </c>
    </row>
    <row r="15" spans="9:13" ht="12.75">
      <c r="I15" s="4">
        <v>3</v>
      </c>
      <c r="J15" s="4">
        <v>5</v>
      </c>
      <c r="K15" s="4">
        <v>5</v>
      </c>
      <c r="L15" s="7">
        <f t="shared" si="0"/>
        <v>63.09886494032791</v>
      </c>
      <c r="M15" s="8">
        <f t="shared" si="1"/>
        <v>126.19772988065581</v>
      </c>
    </row>
    <row r="16" spans="9:13" ht="12.75">
      <c r="I16" s="4">
        <v>4</v>
      </c>
      <c r="J16" s="4">
        <v>4</v>
      </c>
      <c r="K16" s="4">
        <v>4</v>
      </c>
      <c r="L16" s="7">
        <f>DEGREES(ASIN(SQRT(I16*I16+J16*J16+K16*K16)*(0.000000001239854/$B$2)/(2*$B$1)))</f>
        <v>53.54957232782059</v>
      </c>
      <c r="M16" s="8">
        <f t="shared" si="1"/>
        <v>107.09914465564118</v>
      </c>
    </row>
    <row r="17" spans="12:13" ht="12.75">
      <c r="L17" s="3"/>
      <c r="M17" s="6"/>
    </row>
    <row r="18" spans="12:13" ht="12.75">
      <c r="L18" s="6"/>
      <c r="M18" s="6"/>
    </row>
    <row r="19" spans="12:13" ht="12.75">
      <c r="L19" s="6"/>
      <c r="M19" s="6"/>
    </row>
    <row r="20" spans="12:13" ht="12.75">
      <c r="L20" s="6"/>
      <c r="M20" s="6"/>
    </row>
    <row r="21" ht="12.75">
      <c r="L21" s="6"/>
    </row>
    <row r="22" ht="12.75">
      <c r="L22" s="6"/>
    </row>
  </sheetData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HuskyPC</cp:lastModifiedBy>
  <dcterms:created xsi:type="dcterms:W3CDTF">1996-10-14T23:33:28Z</dcterms:created>
  <dcterms:modified xsi:type="dcterms:W3CDTF">2011-05-08T04:53:46Z</dcterms:modified>
  <cp:category/>
  <cp:version/>
  <cp:contentType/>
  <cp:contentStatus/>
</cp:coreProperties>
</file>